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9690" windowHeight="6720" tabRatio="968" firstSheet="7" activeTab="9"/>
  </bookViews>
  <sheets>
    <sheet name="Заявл закр сист без пок  х.воды" sheetId="1" state="hidden" r:id="rId1"/>
    <sheet name="Заявл закр сист с покуп х.воды" sheetId="2" state="hidden" r:id="rId2"/>
    <sheet name="Заявл откр сист с покуп х.воды" sheetId="3" state="hidden" r:id="rId3"/>
    <sheet name="титульный &quot;ПП&quot;  " sheetId="4" state="hidden" r:id="rId4"/>
    <sheet name=" План эффективности" sheetId="5" state="hidden" r:id="rId5"/>
    <sheet name=" Отчет" sheetId="6" state="hidden" r:id="rId6"/>
    <sheet name="1. Стр-ра" sheetId="7" state="hidden" r:id="rId7"/>
    <sheet name="2.тарифы" sheetId="8" r:id="rId8"/>
    <sheet name="3.Товар.продукция" sheetId="9" state="hidden" r:id="rId9"/>
    <sheet name="4.Калькуляция ГВС" sheetId="10" r:id="rId10"/>
    <sheet name="5. Вода" sheetId="11" state="hidden" r:id="rId11"/>
    <sheet name="6.тех.хар-ки" sheetId="12" state="hidden" r:id="rId12"/>
    <sheet name="2.9.1" sheetId="13" state="hidden" r:id="rId13"/>
    <sheet name="2.9.2" sheetId="14" state="hidden" r:id="rId14"/>
    <sheet name="grafic " sheetId="15" state="hidden" r:id="rId15"/>
    <sheet name="Лист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m">#REF!</definedName>
    <definedName name="\n">#REF!</definedName>
    <definedName name="\o">#REF!</definedName>
    <definedName name="_prd2">'[24]Титульный'!$G$9</definedName>
    <definedName name="_Sort" hidden="1">#REF!</definedName>
    <definedName name="activity" localSheetId="5">#REF!</definedName>
    <definedName name="activity" localSheetId="9">'[26]Титульный'!$G$26</definedName>
    <definedName name="activity">#REF!</definedName>
    <definedName name="activity_zag" localSheetId="5">#REF!</definedName>
    <definedName name="activity_zag">#REF!</definedName>
    <definedName name="ADD_EVENT_SECTION_I" localSheetId="5">'[21]5 План эффективности'!#REF!</definedName>
    <definedName name="ADD_EVENT_SECTION_I">#REF!</definedName>
    <definedName name="ADD_EVENT_SECTION_II" localSheetId="5">'[21]5 План эффективности'!#REF!</definedName>
    <definedName name="ADD_EVENT_SECTION_II">#REF!</definedName>
    <definedName name="ADD_FINANCE_SECTION_I">#REF!</definedName>
    <definedName name="ADD_FINANCE_SECTION_II">#REF!</definedName>
    <definedName name="BazPotrEEList">'[5]Лист'!$A$90</definedName>
    <definedName name="BoilList">'[5]Лист'!$A$270</definedName>
    <definedName name="BoilQnt">'[5]Лист'!$B$271</definedName>
    <definedName name="BudPotrEE">'[5]Параметры'!$B$9</definedName>
    <definedName name="BudPotrEEList">'[5]Лист'!$A$120</definedName>
    <definedName name="BudPotrTE">'[5]Лист'!$B$311</definedName>
    <definedName name="BudPotrTEList">'[5]Лист'!$A$310</definedName>
    <definedName name="BuzPotrEE">'[5]Параметры'!$B$8</definedName>
    <definedName name="CoalQnt">'[5]Лист'!$B$12</definedName>
    <definedName name="CompOt" localSheetId="13">'2.9.2'!CompOt</definedName>
    <definedName name="CompOt" localSheetId="7">'2.тарифы'!CompOt</definedName>
    <definedName name="CompOt" localSheetId="14">'grafic '!CompOt</definedName>
    <definedName name="CompOt" localSheetId="0">'Заявл закр сист без пок  х.воды'!CompOt</definedName>
    <definedName name="CompOt" localSheetId="2">'Заявл откр сист с покуп х.воды'!CompOt</definedName>
    <definedName name="CompOt">[0]!CompOt</definedName>
    <definedName name="CompRas" localSheetId="13">'2.9.2'!CompRas</definedName>
    <definedName name="CompRas" localSheetId="7">'2.тарифы'!CompRas</definedName>
    <definedName name="CompRas" localSheetId="14">'grafic '!CompRas</definedName>
    <definedName name="CompRas" localSheetId="0">'Заявл закр сист без пок  х.воды'!CompRas</definedName>
    <definedName name="CompRas" localSheetId="2">'Заявл откр сист с покуп х.воды'!CompRas</definedName>
    <definedName name="CompRas">[0]!CompRas</definedName>
    <definedName name="cv" localSheetId="7">'2.тарифы'!cv</definedName>
    <definedName name="cv" localSheetId="0">'Заявл закр сист без пок  х.воды'!cv</definedName>
    <definedName name="cv" localSheetId="2">'Заявл откр сист с покуп х.воды'!cv</definedName>
    <definedName name="cv">[0]!cv</definedName>
    <definedName name="D5">'[2]FES'!#REF!</definedName>
    <definedName name="Date">#REF!</definedName>
    <definedName name="dfrgtt" localSheetId="7">'2.тарифы'!dfrgtt</definedName>
    <definedName name="dfrgtt" localSheetId="0">'Заявл закр сист без пок  х.воды'!dfrgtt</definedName>
    <definedName name="dfrgtt" localSheetId="2">'Заявл откр сист с покуп х.воды'!dfrgtt</definedName>
    <definedName name="dfrgtt">[0]!dfrgtt</definedName>
    <definedName name="eeyyu" localSheetId="7">'2.тарифы'!eeyyu</definedName>
    <definedName name="eeyyu" localSheetId="0">'Заявл закр сист без пок  х.воды'!eeyyu</definedName>
    <definedName name="eeyyu" localSheetId="2">'Заявл откр сист с покуп х.воды'!eeyyu</definedName>
    <definedName name="eeyyu">[0]!eeyyu</definedName>
    <definedName name="ew" localSheetId="13">'2.9.2'!ew</definedName>
    <definedName name="ew" localSheetId="7">'2.тарифы'!ew</definedName>
    <definedName name="ew" localSheetId="14">'grafic '!ew</definedName>
    <definedName name="ew" localSheetId="0">'Заявл закр сист без пок  х.воды'!ew</definedName>
    <definedName name="ew" localSheetId="2">'Заявл откр сист с покуп х.воды'!ew</definedName>
    <definedName name="ew">[0]!ew</definedName>
    <definedName name="fg" localSheetId="13">'2.9.2'!fg</definedName>
    <definedName name="fg" localSheetId="7">'2.тарифы'!fg</definedName>
    <definedName name="fg" localSheetId="14">'grafic '!fg</definedName>
    <definedName name="fg" localSheetId="0">'Заявл закр сист без пок  х.воды'!fg</definedName>
    <definedName name="fg" localSheetId="2">'Заявл откр сист с покуп х.воды'!fg</definedName>
    <definedName name="fg">[0]!fg</definedName>
    <definedName name="fil" localSheetId="5">#REF!</definedName>
    <definedName name="fil">'[20]Титульный'!$F$15</definedName>
    <definedName name="fil_flag" localSheetId="5">#REF!</definedName>
    <definedName name="fil_flag">#REF!</definedName>
    <definedName name="FixTarifList">'[5]Лист'!$A$410</definedName>
    <definedName name="FuelQnt">'[5]Лист'!$B$17</definedName>
    <definedName name="GESList">'[5]Лист'!$A$30</definedName>
    <definedName name="GESQnt">'[5]Параметры'!$B$6</definedName>
    <definedName name="god" localSheetId="5">#REF!</definedName>
    <definedName name="god">'[20]Титульный'!$F$9</definedName>
    <definedName name="Helper_Котельные">'[11]Справочники'!$A$9:$A$12</definedName>
    <definedName name="Helper_ТЭС">'[11]Справочники'!$A$2:$A$5</definedName>
    <definedName name="Helper_ФОРЭМ">'[12]Справочники'!$A$30:$A$35</definedName>
    <definedName name="hhhhhhhhhhhhhhhhhhhhhhhhhhhhhhhhhhhhhhhhhhhhhhhhhhhhhhhhhhhhhh" localSheetId="7">'2.тарифы'!hhhhhhhhhhhhhhhhhhhhhhhhhhhhhhhhhhhhhhhhhhhhhhhhhhhhhhhhhhhhhh</definedName>
    <definedName name="hhhhhhhhhhhhhhhhhhhhhhhhhhhhhhhhhhhhhhhhhhhhhhhhhhhhhhhhhhhhhh" localSheetId="0">'Заявл закр сист без пок  х.воды'!hhhhhhhhhhhhhhhhhhhhhhhhhhhhhhhhhhhhhhhhhhhhhhhhhhhhhhhhhhhhhh</definedName>
    <definedName name="hhhhhhhhhhhhhhhhhhhhhhhhhhhhhhhhhhhhhhhhhhhhhhhhhhhhhhhhhhhhhh" localSheetId="2">'Заявл откр сист с покуп х.воды'!hhhhhhhhhhhhhhhhhhhhhhhhhhhhhhhhhhhhhhhhhhhhhhhhhhhhhhhhhhhhhh</definedName>
    <definedName name="hhhhhhhhhhhhhhhhhhhhhhhhhhhhhhhhhhhhhhhhhhhhhhhhhhhhhhhhhhhhhh">[0]!hhhhhhhhhhhhhhhhhhhhhhhhhhhhhhhhhhhhhhhhhhhhhhhhhhhhhhhhhhhhhh</definedName>
    <definedName name="hj" localSheetId="7">'2.тарифы'!hj</definedName>
    <definedName name="hj" localSheetId="0">'Заявл закр сист без пок  х.воды'!hj</definedName>
    <definedName name="hj" localSheetId="2">'Заявл откр сист с покуп х.воды'!hj</definedName>
    <definedName name="hj">[0]!hj</definedName>
    <definedName name="inn" localSheetId="5">#REF!</definedName>
    <definedName name="inn">'[20]Титульный'!$F$17</definedName>
    <definedName name="inn_zag" localSheetId="5">#REF!</definedName>
    <definedName name="inn_zag">#REF!</definedName>
    <definedName name="IsTaxpayer">'[24]Титульный'!$F$27</definedName>
    <definedName name="jhkhgj" localSheetId="7">'2.тарифы'!jhkhgj</definedName>
    <definedName name="jhkhgj" localSheetId="0">'Заявл закр сист без пок  х.воды'!jhkhgj</definedName>
    <definedName name="jhkhgj" localSheetId="2">'Заявл откр сист с покуп х.воды'!jhkhgj</definedName>
    <definedName name="jhkhgj">[0]!jhkhgj</definedName>
    <definedName name="k" localSheetId="7">'2.тарифы'!k</definedName>
    <definedName name="k" localSheetId="0">'Заявл закр сист без пок  х.воды'!k</definedName>
    <definedName name="k" localSheetId="2">'Заявл откр сист с покуп х.воды'!k</definedName>
    <definedName name="k">[0]!k</definedName>
    <definedName name="kind_of_activity" localSheetId="5">'[27]TEHSHEET'!$B$19:$B$21</definedName>
    <definedName name="kind_of_activity">'[20]TEHSHEET'!$B$19:$B$23</definedName>
    <definedName name="KorQnt">'[5]Параметры'!$B$5</definedName>
    <definedName name="KotList">'[5]Лист'!$A$260</definedName>
    <definedName name="KotQnt">'[5]Лист'!$B$261</definedName>
    <definedName name="kpp" localSheetId="5">#REF!</definedName>
    <definedName name="kpp">'[20]Титульный'!$F$18</definedName>
    <definedName name="kpp_zag" localSheetId="5">#REF!</definedName>
    <definedName name="kpp_zag">#REF!</definedName>
    <definedName name="kvartal">'[24]TEHSHEET'!$Q$2:$Q$5</definedName>
    <definedName name="logic">'[24]TEHSHEET'!$J$2:$J$3</definedName>
    <definedName name="logical" localSheetId="5">'[27]TEHSHEET'!$B$3:$B$4</definedName>
    <definedName name="logical">'[20]TEHSHEET'!$B$3:$B$4</definedName>
    <definedName name="mo" localSheetId="5">#REF!</definedName>
    <definedName name="mo">'[20]Титульный'!$G$23</definedName>
    <definedName name="MO_LIST_6" localSheetId="5">'[27]REESTR'!$B$112:$B$134</definedName>
    <definedName name="MO_LIST_6">'[25]REESTR'!$B$112:$B$134</definedName>
    <definedName name="mo_zag" localSheetId="5">#REF!</definedName>
    <definedName name="mo_zag">#REF!</definedName>
    <definedName name="month_range" localSheetId="5">'[28]TEHSHEET'!$F$3:$F$14</definedName>
    <definedName name="month_range">'[20]TEHSHEET'!$F$3:$F$14</definedName>
    <definedName name="mr" localSheetId="5">#REF!</definedName>
    <definedName name="mr">#REF!</definedName>
    <definedName name="MR_LIST" localSheetId="5">'[27]REESTR'!$D$2:$D$47</definedName>
    <definedName name="MR_LIST">'[20]REESTR'!$D$2:$D$47</definedName>
    <definedName name="mr_zag" localSheetId="5">#REF!</definedName>
    <definedName name="mr_zag">#REF!</definedName>
    <definedName name="N" localSheetId="7">'2.тарифы'!N</definedName>
    <definedName name="N" localSheetId="0">'Заявл закр сист без пок  х.воды'!N</definedName>
    <definedName name="N" localSheetId="2">'Заявл откр сист с покуп х.воды'!N</definedName>
    <definedName name="N">[0]!N</definedName>
    <definedName name="Name">#REF!</definedName>
    <definedName name="NasPotrEE">'[5]Параметры'!$B$10</definedName>
    <definedName name="NasPotrEEList">'[5]Лист'!$A$150</definedName>
    <definedName name="nds_1" localSheetId="5">'[27]2 ОРГ'!$G$25</definedName>
    <definedName name="nds_1">'[20]2 ОРГ'!$G$25</definedName>
    <definedName name="nds_2" localSheetId="5">'[27]2 ОРГ'!$G$26</definedName>
    <definedName name="nds_2">'[20]2 ОРГ'!$G$26</definedName>
    <definedName name="nds_3" localSheetId="5">'[27]2 ОРГ'!$G$27</definedName>
    <definedName name="nds_3">'[20]2 ОРГ'!$G$27</definedName>
    <definedName name="nds_4" localSheetId="5">'[27]2 ОРГ'!$G$28</definedName>
    <definedName name="nds_4">'[20]2 ОРГ'!$G$28</definedName>
    <definedName name="nds_5" localSheetId="5">'[27]2 ОРГ'!$G$29</definedName>
    <definedName name="nds_5">'[20]2 ОРГ'!$G$29</definedName>
    <definedName name="oktmo" localSheetId="5">#REF!</definedName>
    <definedName name="oktmo">'[20]Титульный'!$G$24</definedName>
    <definedName name="org" localSheetId="5">'[27]Титульный'!$F$13</definedName>
    <definedName name="org">'[20]Титульный'!$F$13</definedName>
    <definedName name="org_zag" localSheetId="5">#REF!</definedName>
    <definedName name="org_zag">#REF!</definedName>
    <definedName name="p1_rst_1">'[22]Лист2'!$A$1</definedName>
    <definedName name="p2_">#REF!</definedName>
    <definedName name="p3_">#REF!</definedName>
    <definedName name="p4_">#REF!</definedName>
    <definedName name="plan_prd_1" localSheetId="5">'[27]Титульный'!$K$5</definedName>
    <definedName name="plan_prd_1">'[20]Титульный'!$K$5</definedName>
    <definedName name="plan_prd_2" localSheetId="5">'[27]Титульный'!$K$6</definedName>
    <definedName name="plan_prd_2">'[20]Титульный'!$K$6</definedName>
    <definedName name="plan_prd_3" localSheetId="5">'[27]Титульный'!$K$7</definedName>
    <definedName name="plan_prd_3">'[20]Титульный'!$K$7</definedName>
    <definedName name="PostEE">'[5]Параметры'!$B$7</definedName>
    <definedName name="PostEEList">'[5]Лист'!$A$60</definedName>
    <definedName name="PostTE">'[5]Лист'!$B$281</definedName>
    <definedName name="PostTEList">'[5]Лист'!$A$280</definedName>
    <definedName name="ProchPotrEE">'[5]Параметры'!$B$11</definedName>
    <definedName name="ProchPotrEEList">'[5]Лист'!$A$180</definedName>
    <definedName name="ProchPotrTE">'[5]Лист'!$B$331</definedName>
    <definedName name="ProchPotrTEList">'[5]Лист'!$A$330</definedName>
    <definedName name="qq" localSheetId="7">'2.тарифы'!qq</definedName>
    <definedName name="qq" localSheetId="0">'Заявл закр сист без пок  х.воды'!qq</definedName>
    <definedName name="qq" localSheetId="2">'Заявл откр сист с покуп х.воды'!qq</definedName>
    <definedName name="qq">[0]!qq</definedName>
    <definedName name="reg_name" localSheetId="0">'[23]Титульный'!#REF!</definedName>
    <definedName name="reg_name" localSheetId="2">'[23]Титульный'!#REF!</definedName>
    <definedName name="reg_name">'[23]Титульный'!#REF!</definedName>
    <definedName name="Region">'[3]Справочники'!$B$3</definedName>
    <definedName name="region_name" localSheetId="5">#REF!</definedName>
    <definedName name="region_name">'[20]Титульный'!$E$7</definedName>
    <definedName name="report_confirmed_prd" localSheetId="5">'[27]Титульный'!$K$4</definedName>
    <definedName name="report_confirmed_prd">'[20]Титульный'!$K$4</definedName>
    <definedName name="report_fact_prd" localSheetId="5">'[27]Титульный'!$K$3</definedName>
    <definedName name="report_fact_prd">'[20]Титульный'!$K$3</definedName>
    <definedName name="rt" localSheetId="7">'2.тарифы'!rt</definedName>
    <definedName name="rt" localSheetId="0">'Заявл закр сист без пок  х.воды'!rt</definedName>
    <definedName name="rt" localSheetId="2">'Заявл откр сист с покуп х.воды'!rt</definedName>
    <definedName name="rt">[0]!rt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">'[2]FES'!#REF!</definedName>
    <definedName name="S5_">#REF!</definedName>
    <definedName name="S6">'[2]FES'!#REF!</definedName>
    <definedName name="S6_">#REF!</definedName>
    <definedName name="S7">'[2]FES'!#REF!</definedName>
    <definedName name="S7_">#REF!</definedName>
    <definedName name="S8_">#REF!</definedName>
    <definedName name="S9">'[2]FES'!#REF!</definedName>
    <definedName name="S9_">#REF!</definedName>
    <definedName name="SCOPE_16_PRT" localSheetId="5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2">P1_SCOPE_16_PRT,P2_SCOPE_16_PRT</definedName>
    <definedName name="SCOPE_16_PRT">P1_SCOPE_16_PRT,P2_SCOPE_16_PRT</definedName>
    <definedName name="SCOPE_BAL_PW">'[16]Баланс мощности ФСТ'!$D$17:$P$137,'[16]Баланс мощности ФСТ'!$S$17:$AE$137,'[16]Баланс мощности ФСТ'!$AH$17:$AT$137,'[16]Баланс мощности ФСТ'!$AW$17:$BI$137,'[16]Баланс мощности ФСТ'!$BL$17:$BX$137,'[16]Баланс мощности ФСТ'!$CA$17:$CM$137,'[16]Баланс мощности ФСТ'!$CP$17:$DB$137,'[16]Баланс мощности ФСТ'!$DE$17:$DQ$137,'[16]Баланс мощности ФСТ'!$DT$17:$EF$137,'[16]Баланс мощности ФСТ'!$EI$17:$EU$137,'[16]Баланс мощности ФСТ'!$EX$17:$FJ$137,'[16]Баланс мощности ФСТ'!$FM$17:$FY$137,'[16]Баланс мощности ФСТ'!$GD$17:$GP$137</definedName>
    <definedName name="SCOPE_PER_PRT" localSheetId="5">P5_SCOPE_PER_PRT,P6_SCOPE_PER_PRT,P7_SCOPE_PER_PRT,P8_SCOPE_PER_PRT</definedName>
    <definedName name="SCOPE_PER_PRT" localSheetId="4">P5_SCOPE_PER_PRT,P6_SCOPE_PER_PRT,P7_SCOPE_PER_PRT,P8_SCOPE_PER_PRT</definedName>
    <definedName name="SCOPE_PER_PRT" localSheetId="0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G3">'[2]FES'!#REF!</definedName>
    <definedName name="SG5">'[2]FES'!#REF!</definedName>
    <definedName name="SG6">'[2]FES'!#REF!</definedName>
    <definedName name="SG8">'[2]FES'!#REF!</definedName>
    <definedName name="Shet">#REF!</definedName>
    <definedName name="SJ7">'[2]FES'!#REF!</definedName>
    <definedName name="SKQnt">'[5]Параметры'!$B$4</definedName>
    <definedName name="SmetaList">'[4]Лист'!#REF!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2.1?axis?C?ПЭ?">'[13]2.1'!$E$5:$N$5</definedName>
    <definedName name="T2?axis?C?ПЭ?">'[13]2'!$E$5:$I$5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2">P1_T2_DiapProt,P2_T2_DiapProt</definedName>
    <definedName name="T2_DiapProt">P1_T2_DiapProt,P2_T2_DiapProt</definedName>
    <definedName name="T6_Protect" localSheetId="5">P1_T6_Protect,P2_T6_Protect</definedName>
    <definedName name="T6_Protect" localSheetId="4">P1_T6_Protect,P2_T6_Protect</definedName>
    <definedName name="T6_Protect" localSheetId="0">P1_T6_Protect,P2_T6_Protect</definedName>
    <definedName name="T6_Protect" localSheetId="2">P1_T6_Protect,P2_T6_Protect</definedName>
    <definedName name="T6_Protect">P1_T6_Protect,P2_T6_Protect</definedName>
    <definedName name="tarif" localSheetId="7">'2.тарифы'!tarif</definedName>
    <definedName name="tarif" localSheetId="0">'Заявл закр сист без пок  х.воды'!tarif</definedName>
    <definedName name="tarif" localSheetId="2">'Заявл откр сист с покуп х.воды'!tarif</definedName>
    <definedName name="tarif">[0]!tarif</definedName>
    <definedName name="TESList">'[5]Лист'!$A$220</definedName>
    <definedName name="TESQnt">'[5]Лист'!$B$221</definedName>
    <definedName name="TUList">'[5]Лист'!$A$210</definedName>
    <definedName name="TUQnt">'[5]Лист'!$B$211</definedName>
    <definedName name="tyutu" localSheetId="7">'2.тарифы'!tyutu</definedName>
    <definedName name="tyutu" localSheetId="0">'Заявл закр сист без пок  х.воды'!tyutu</definedName>
    <definedName name="tyutu" localSheetId="2">'Заявл откр сист с покуп х.воды'!tyutu</definedName>
    <definedName name="tyutu">[0]!tyutu</definedName>
    <definedName name="value_kind_of_goods">'[24]TEHSHEET'!$K$2:$K$3</definedName>
    <definedName name="version" localSheetId="5">#REF!</definedName>
    <definedName name="version">#REF!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'[24]TEHSHEET'!$R$2:$R$8</definedName>
    <definedName name="year_range" localSheetId="5">'[28]TEHSHEET'!$D$3:$D$16</definedName>
    <definedName name="year_range">'[20]TEHSHEET'!$D$3:$D$16</definedName>
    <definedName name="а" localSheetId="5">#REF!</definedName>
    <definedName name="а" localSheetId="4">#REF!</definedName>
    <definedName name="а" localSheetId="7">'2.тарифы'!а</definedName>
    <definedName name="а" localSheetId="0">'Заявл закр сист без пок  х.воды'!а</definedName>
    <definedName name="а" localSheetId="2">'Заявл откр сист с покуп х.воды'!а</definedName>
    <definedName name="а" localSheetId="3">#REF!</definedName>
    <definedName name="а">[0]!а</definedName>
    <definedName name="АААААААА" localSheetId="7">'2.тарифы'!АААААААА</definedName>
    <definedName name="АААААААА" localSheetId="0">'Заявл закр сист без пок  х.воды'!АААААААА</definedName>
    <definedName name="АААААААА" localSheetId="2">'Заявл откр сист с покуп х.воды'!АААААААА</definedName>
    <definedName name="АААААААА">[0]!АААААААА</definedName>
    <definedName name="абон.пл" localSheetId="7">'2.тарифы'!абон.пл</definedName>
    <definedName name="абон.пл" localSheetId="0">'Заявл закр сист без пок  х.воды'!абон.пл</definedName>
    <definedName name="абон.пл" localSheetId="2">'Заявл откр сист с покуп х.воды'!абон.пл</definedName>
    <definedName name="абон.пл">[0]!абон.пл</definedName>
    <definedName name="авт" localSheetId="7">'2.тарифы'!авт</definedName>
    <definedName name="авт" localSheetId="0">'Заявл закр сист без пок  х.воды'!авт</definedName>
    <definedName name="авт" localSheetId="2">'Заявл откр сист с покуп х.воды'!авт</definedName>
    <definedName name="авт">[0]!авт</definedName>
    <definedName name="Адбанка">#REF!</definedName>
    <definedName name="Адбанка1">#REF!</definedName>
    <definedName name="Адрес">#REF!</definedName>
    <definedName name="Адрес1">#REF!</definedName>
    <definedName name="ан" localSheetId="7">'2.тарифы'!ан</definedName>
    <definedName name="ан" localSheetId="0">'Заявл закр сист без пок  х.воды'!ан</definedName>
    <definedName name="ан" localSheetId="2">'Заявл откр сист с покуп х.воды'!ан</definedName>
    <definedName name="ан">[0]!ан</definedName>
    <definedName name="анализ" localSheetId="7">'2.тарифы'!анализ</definedName>
    <definedName name="анализ" localSheetId="0">'Заявл закр сист без пок  х.воды'!анализ</definedName>
    <definedName name="анализ" localSheetId="2">'Заявл откр сист с покуп х.воды'!анализ</definedName>
    <definedName name="анализ">[0]!анализ</definedName>
    <definedName name="ап" localSheetId="7">'2.тарифы'!ап</definedName>
    <definedName name="ап" localSheetId="0">'Заявл закр сист без пок  х.воды'!ап</definedName>
    <definedName name="ап" localSheetId="2">'Заявл откр сист с покуп х.воды'!ап</definedName>
    <definedName name="ап">[0]!ап</definedName>
    <definedName name="апр" localSheetId="7">'2.тарифы'!апр</definedName>
    <definedName name="апр" localSheetId="0">'Заявл закр сист без пок  х.воды'!апр</definedName>
    <definedName name="апр" localSheetId="2">'Заявл откр сист с покуп х.воды'!апр</definedName>
    <definedName name="апр">[0]!апр</definedName>
    <definedName name="Базовые">'[6]Производство электроэнергии'!$A$95</definedName>
    <definedName name="БазовыйПериод">'[13]Заголовок'!$B$15</definedName>
    <definedName name="БС">'[14]Справочники'!$A$11:$A$13</definedName>
    <definedName name="Буг">#REF!</definedName>
    <definedName name="Бюджетные_электроэнергии">'[6]Производство электроэнергии'!$A$111</definedName>
    <definedName name="в23ё" localSheetId="7">'2.тарифы'!в23ё</definedName>
    <definedName name="в23ё" localSheetId="0">'Заявл закр сист без пок  х.воды'!в23ё</definedName>
    <definedName name="в23ё" localSheetId="2">'Заявл откр сист с покуп х.воды'!в23ё</definedName>
    <definedName name="в23ё">[0]!в23ё</definedName>
    <definedName name="Валюта">#REF!</definedName>
    <definedName name="вв" localSheetId="7">'2.тарифы'!вв</definedName>
    <definedName name="вв" localSheetId="0">'Заявл закр сист без пок  х.воды'!вв</definedName>
    <definedName name="вв" localSheetId="2">'Заявл откр сист с покуп х.воды'!вв</definedName>
    <definedName name="вв">[0]!вв</definedName>
    <definedName name="ВВЕДИТЕ_ДАННЫЕ_ДЛЯ_РАСЧЕТОВ">#REF!</definedName>
    <definedName name="Вд">#REF!</definedName>
    <definedName name="ВОRef">'[19]Enums'!$A$1:$A$5</definedName>
    <definedName name="Всего">#REF!</definedName>
    <definedName name="второй">#REF!</definedName>
    <definedName name="вуув" localSheetId="7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О">#REF!</definedName>
    <definedName name="ГП">#REF!</definedName>
    <definedName name="грприрцфв00ав98" localSheetId="7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7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7">'2.тарифы'!гш</definedName>
    <definedName name="гш" localSheetId="0">'Заявл закр сист без пок  х.воды'!гш</definedName>
    <definedName name="гш" localSheetId="2">'Заявл откр сист с покуп х.воды'!гш</definedName>
    <definedName name="гш">[0]!гш</definedName>
    <definedName name="дд" localSheetId="7">'2.тарифы'!дд</definedName>
    <definedName name="дд" localSheetId="0">'Заявл закр сист без пок  х.воды'!дд</definedName>
    <definedName name="дд" localSheetId="2">'Заявл откр сист с покуп х.воды'!дд</definedName>
    <definedName name="дд">[0]!дд</definedName>
    <definedName name="День">#REF!</definedName>
    <definedName name="Директор">#REF!</definedName>
    <definedName name="Доп">#REF!</definedName>
    <definedName name="дщ" localSheetId="7">'2.тарифы'!дщ</definedName>
    <definedName name="дщ" localSheetId="0">'Заявл закр сист без пок  х.воды'!дщ</definedName>
    <definedName name="дщ" localSheetId="2">'Заявл откр сист с покуп х.воды'!дщ</definedName>
    <definedName name="дщ">[0]!дщ</definedName>
    <definedName name="дщл" localSheetId="7">'2.тарифы'!дщл</definedName>
    <definedName name="дщл" localSheetId="0">'Заявл закр сист без пок  х.воды'!дщл</definedName>
    <definedName name="дщл" localSheetId="2">'Заявл откр сист с покуп х.воды'!дщл</definedName>
    <definedName name="дщл">[0]!дщл</definedName>
    <definedName name="Ед1">#REF!</definedName>
    <definedName name="Ед2">#REF!</definedName>
    <definedName name="Ед3">#REF!</definedName>
    <definedName name="Ед4">#REF!</definedName>
    <definedName name="Ед5">#REF!</definedName>
    <definedName name="Ед6">#REF!</definedName>
    <definedName name="екргерр" localSheetId="7">'2.тарифы'!екргерр</definedName>
    <definedName name="екргерр" localSheetId="0">'Заявл закр сист без пок  х.воды'!екргерр</definedName>
    <definedName name="екргерр" localSheetId="2">'Заявл откр сист с покуп х.воды'!екргерр</definedName>
    <definedName name="екргерр">[0]!екргерр</definedName>
    <definedName name="епке" localSheetId="7">'2.тарифы'!епке</definedName>
    <definedName name="епке" localSheetId="0">'Заявл закр сист без пок  х.воды'!епке</definedName>
    <definedName name="епке" localSheetId="2">'Заявл откр сист с покуп х.воды'!епке</definedName>
    <definedName name="епке">[0]!епке</definedName>
    <definedName name="з4">#REF!</definedName>
    <definedName name="_xlnm.Print_Titles" localSheetId="5">' Отчет'!$10:$10</definedName>
    <definedName name="_xlnm.Print_Titles" localSheetId="13">'2.9.2'!$6:$7</definedName>
    <definedName name="_xlnm.Print_Titles">'http://belgorod.motiw.ru/Светлана\отчеты ИНЭИ\рассылка\рассылка ИНЭИ\Северо-Запад\[For Bezik Стратег-1130-июль.xls]ИТОГИ  по Н,Р,Э,Q'!$2:$4</definedName>
    <definedName name="Запол" localSheetId="7">'2.тарифы'!Запол</definedName>
    <definedName name="Запол" localSheetId="0">'Заявл закр сист без пок  х.воды'!Запол</definedName>
    <definedName name="Запол" localSheetId="2">'Заявл откр сист с покуп х.воды'!Запол</definedName>
    <definedName name="Запол">[0]!Запол</definedName>
    <definedName name="ЗП1">'[7]Лист13'!$A$2</definedName>
    <definedName name="ЗП2">'[7]Лист13'!$B$2</definedName>
    <definedName name="ЗП3">'[7]Лист13'!$C$2</definedName>
    <definedName name="ЗП4">'[7]Лист13'!$D$2</definedName>
    <definedName name="зщ" localSheetId="7">'2.тарифы'!зщ</definedName>
    <definedName name="зщ" localSheetId="0">'Заявл закр сист без пок  х.воды'!зщ</definedName>
    <definedName name="зщ" localSheetId="2">'Заявл откр сист с покуп х.воды'!зщ</definedName>
    <definedName name="зщ">[0]!зщ</definedName>
    <definedName name="индцкавг98" localSheetId="7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Н">#REF!</definedName>
    <definedName name="ИНН1">#REF!</definedName>
    <definedName name="итрорпим" localSheetId="7">'2.тарифы'!итрорпим</definedName>
    <definedName name="итрорпим" localSheetId="0">'Заявл закр сист без пок  х.воды'!итрорпим</definedName>
    <definedName name="итрорпим" localSheetId="2">'Заявл откр сист с покуп х.воды'!итрорпим</definedName>
    <definedName name="итрорпим">[0]!итрорпим</definedName>
    <definedName name="й" localSheetId="7">'2.тарифы'!й</definedName>
    <definedName name="й" localSheetId="0">'Заявл закр сист без пок  х.воды'!й</definedName>
    <definedName name="й" localSheetId="2">'Заявл откр сист с покуп х.воды'!й</definedName>
    <definedName name="й">[0]!й</definedName>
    <definedName name="йй" localSheetId="7">'2.тарифы'!йй</definedName>
    <definedName name="йй" localSheetId="0">'Заявл закр сист без пок  х.воды'!йй</definedName>
    <definedName name="йй" localSheetId="2">'Заявл откр сист с покуп х.воды'!йй</definedName>
    <definedName name="йй">[0]!йй</definedName>
    <definedName name="К1">#REF!</definedName>
    <definedName name="к2">#REF!</definedName>
    <definedName name="к3">#REF!</definedName>
    <definedName name="Кв">#REF!</definedName>
    <definedName name="ке" localSheetId="13">'2.9.2'!ке</definedName>
    <definedName name="ке" localSheetId="7">'2.тарифы'!ке</definedName>
    <definedName name="ке" localSheetId="14">'grafic '!ке</definedName>
    <definedName name="ке" localSheetId="0">'Заявл закр сист без пок  х.воды'!ке</definedName>
    <definedName name="ке" localSheetId="2">'Заявл откр сист с покуп х.воды'!ке</definedName>
    <definedName name="ке">[0]!ке</definedName>
    <definedName name="кеппппппппппп" localSheetId="7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дыБаланса5Ref">'[19]Enums'!$X$1</definedName>
    <definedName name="Колво1">#REF!</definedName>
    <definedName name="Колво2">#REF!</definedName>
    <definedName name="Колво3">#REF!</definedName>
    <definedName name="Колво4">#REF!</definedName>
    <definedName name="Колво5">#REF!</definedName>
    <definedName name="Колво6">#REF!</definedName>
    <definedName name="ку" localSheetId="7">'2.тарифы'!ку</definedName>
    <definedName name="ку" localSheetId="0">'Заявл закр сист без пок  х.воды'!ку</definedName>
    <definedName name="ку" localSheetId="2">'Заявл откр сист с покуп х.воды'!ку</definedName>
    <definedName name="ку">[0]!ку</definedName>
    <definedName name="Курс">#REF!</definedName>
    <definedName name="лл" localSheetId="7">'2.тарифы'!лл</definedName>
    <definedName name="лл" localSheetId="0">'Заявл закр сист без пок  х.воды'!лл</definedName>
    <definedName name="лл" localSheetId="2">'Заявл откр сист с покуп х.воды'!лл</definedName>
    <definedName name="лл">[0]!лл</definedName>
    <definedName name="лолдо">'[21]TEHSHEET'!$D$3:$D$16</definedName>
    <definedName name="лш" localSheetId="7">'2.тарифы'!лш</definedName>
    <definedName name="лш" localSheetId="0">'Заявл закр сист без пок  х.воды'!лш</definedName>
    <definedName name="лш" localSheetId="2">'Заявл откр сист с покуп х.воды'!лш</definedName>
    <definedName name="лш">[0]!лш</definedName>
    <definedName name="лщд" localSheetId="7">'2.тарифы'!лщд</definedName>
    <definedName name="лщд" localSheetId="0">'Заявл закр сист без пок  х.воды'!лщд</definedName>
    <definedName name="лщд" localSheetId="2">'Заявл откр сист с покуп х.воды'!лщд</definedName>
    <definedName name="лщд">[0]!лщд</definedName>
    <definedName name="мртлд" localSheetId="7">'2.тарифы'!мртлд</definedName>
    <definedName name="мртлд" localSheetId="0">'Заявл закр сист без пок  х.воды'!мртлд</definedName>
    <definedName name="мртлд" localSheetId="2">'Заявл откр сист с покуп х.воды'!мртлд</definedName>
    <definedName name="мртлд">[0]!мртлд</definedName>
    <definedName name="мым" localSheetId="7">'2.тарифы'!мым</definedName>
    <definedName name="мым" localSheetId="0">'Заявл закр сист без пок  х.воды'!мым</definedName>
    <definedName name="мым" localSheetId="2">'Заявл откр сист с покуп х.воды'!мым</definedName>
    <definedName name="мым">[0]!мым</definedName>
    <definedName name="Нав_ПерТЭ">'[5]навигация'!$A$39</definedName>
    <definedName name="Нав_ПерЭЭ">'[5]навигация'!$A$13</definedName>
    <definedName name="Нав_ПрТЭ">'[5]навигация'!$A$21</definedName>
    <definedName name="Нав_ПрЭЭ">'[5]навигация'!$A$4</definedName>
    <definedName name="Нав_Финансы">'[5]навигация'!$A$41</definedName>
    <definedName name="Нав_Финансы2">'[4]навигация'!#REF!</definedName>
    <definedName name="население">'[6]Производство электроэнергии'!$A$124</definedName>
    <definedName name="НДС">#REF!</definedName>
    <definedName name="Номер">#REF!</definedName>
    <definedName name="Нояб" localSheetId="7">'2.тарифы'!Нояб</definedName>
    <definedName name="Нояб" localSheetId="0">'Заявл закр сист без пок  х.воды'!Нояб</definedName>
    <definedName name="Нояб" localSheetId="2">'Заявл откр сист с покуп х.воды'!Нояб</definedName>
    <definedName name="Нояб">[0]!Нояб</definedName>
    <definedName name="Ноябрь" localSheetId="7">'2.тарифы'!Ноябрь</definedName>
    <definedName name="Ноябрь" localSheetId="0">'Заявл закр сист без пок  х.воды'!Ноябрь</definedName>
    <definedName name="Ноябрь" localSheetId="2">'Заявл откр сист с покуп х.воды'!Ноябрь</definedName>
    <definedName name="Ноябрь">[0]!Ноябрь</definedName>
    <definedName name="НСРФ">'[17]Регионы'!$A$2:$A$88</definedName>
    <definedName name="нщшрдл" localSheetId="7">'2.тарифы'!нщшрдл</definedName>
    <definedName name="нщшрдл" localSheetId="0">'Заявл закр сист без пок  х.воды'!нщшрдл</definedName>
    <definedName name="нщшрдл" localSheetId="2">'Заявл откр сист с покуп х.воды'!нщшрдл</definedName>
    <definedName name="нщшрдл">[0]!нщшрдл</definedName>
    <definedName name="_xlnm.Print_Area" localSheetId="5">' Отчет'!$A$1:$O$40</definedName>
    <definedName name="_xlnm.Print_Area" localSheetId="12">'2.9.1'!$A$1:$V$43</definedName>
    <definedName name="_xlnm.Print_Area" localSheetId="13">'2.9.2'!$A$1:$P$84</definedName>
    <definedName name="ОКДП1">#REF!</definedName>
    <definedName name="ОКДП2">#REF!</definedName>
    <definedName name="ОКДП3">#REF!</definedName>
    <definedName name="ОКДП4">#REF!</definedName>
    <definedName name="ОКДП5">#REF!</definedName>
    <definedName name="ОКДП6">#REF!</definedName>
    <definedName name="ОКОНХ">#REF!</definedName>
    <definedName name="ОКОНХ1">#REF!</definedName>
    <definedName name="ОКПО">#REF!</definedName>
    <definedName name="ОКПО1">#REF!</definedName>
    <definedName name="олрлпо" localSheetId="7">'2.тарифы'!олрлпо</definedName>
    <definedName name="олрлпо" localSheetId="0">'Заявл закр сист без пок  х.воды'!олрлпо</definedName>
    <definedName name="олрлпо" localSheetId="2">'Заявл откр сист с покуп х.воды'!олрлпо</definedName>
    <definedName name="олрлпо">[0]!олрлпо</definedName>
    <definedName name="Опл">#REF!</definedName>
    <definedName name="ОптРынок">'[5]Производство электроэнергии'!$A$23</definedName>
    <definedName name="От">#REF!</definedName>
    <definedName name="ПДО">#REF!</definedName>
    <definedName name="ПДП">#REF!</definedName>
    <definedName name="первый">#REF!</definedName>
    <definedName name="ПериодРегулирования">'[13]Заголовок'!$B$14</definedName>
    <definedName name="Пл">#REF!</definedName>
    <definedName name="план" localSheetId="7">'2.тарифы'!план</definedName>
    <definedName name="план" localSheetId="0">'Заявл закр сист без пок  х.воды'!план</definedName>
    <definedName name="план" localSheetId="2">'Заявл откр сист с покуп х.воды'!план</definedName>
    <definedName name="план">[0]!план</definedName>
    <definedName name="Пм1">#REF!</definedName>
    <definedName name="Пм2">#REF!</definedName>
    <definedName name="ПодразделенияRef">'[19]Enums'!$AC$1:$AC$17</definedName>
    <definedName name="пол" localSheetId="7">'2.тарифы'!пол</definedName>
    <definedName name="пол" localSheetId="0">'Заявл закр сист без пок  х.воды'!пол</definedName>
    <definedName name="пол" localSheetId="2">'Заявл откр сист с покуп х.воды'!пол</definedName>
    <definedName name="пол">[0]!пол</definedName>
    <definedName name="Получатель">#REF!</definedName>
    <definedName name="ПоследнийГод">'[13]Заголовок'!$B$16</definedName>
    <definedName name="Поставщик">#REF!</definedName>
    <definedName name="ПотериТЭ">'[5]Лист'!$A$400</definedName>
    <definedName name="пр" localSheetId="7">'2.тарифы'!пр</definedName>
    <definedName name="пр" localSheetId="0">'Заявл закр сист без пок  х.воды'!пр</definedName>
    <definedName name="пр" localSheetId="2">'Заявл откр сист с покуп х.воды'!пр</definedName>
    <definedName name="пр">[0]!пр</definedName>
    <definedName name="ПРД">#REF!</definedName>
    <definedName name="Предмет1">#REF!</definedName>
    <definedName name="Предмет2">#REF!</definedName>
    <definedName name="Предмет3">#REF!</definedName>
    <definedName name="Предмет4">#REF!</definedName>
    <definedName name="Предмет5">#REF!</definedName>
    <definedName name="Предмет6">#REF!</definedName>
    <definedName name="прибыль3" localSheetId="7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м." localSheetId="7">'2.тарифы'!пром.</definedName>
    <definedName name="пром." localSheetId="0">'Заявл закр сист без пок  х.воды'!пром.</definedName>
    <definedName name="пром." localSheetId="2">'Заявл откр сист с покуп х.воды'!пром.</definedName>
    <definedName name="пром.">[0]!пром.</definedName>
    <definedName name="проч" localSheetId="7">'2.тарифы'!проч</definedName>
    <definedName name="проч" localSheetId="0">'Заявл закр сист без пок  х.воды'!проч</definedName>
    <definedName name="проч" localSheetId="2">'Заявл откр сист с покуп х.воды'!проч</definedName>
    <definedName name="проч">[0]!проч</definedName>
    <definedName name="проч.расх" localSheetId="7">'2.тарифы'!проч.расх</definedName>
    <definedName name="проч.расх" localSheetId="0">'Заявл закр сист без пок  х.воды'!проч.расх</definedName>
    <definedName name="проч.расх" localSheetId="2">'Заявл откр сист с покуп х.воды'!проч.расх</definedName>
    <definedName name="проч.расх">[0]!проч.расх</definedName>
    <definedName name="Прочие_электроэнергии">'[6]Производство электроэнергии'!$A$132</definedName>
    <definedName name="пс">#REF!</definedName>
    <definedName name="ПЭ">'[13]Справочники'!$A$10:$A$13</definedName>
    <definedName name="расх" localSheetId="7">'2.тарифы'!расх</definedName>
    <definedName name="расх" localSheetId="0">'Заявл закр сист без пок  х.воды'!расх</definedName>
    <definedName name="расх" localSheetId="2">'Заявл откр сист с покуп х.воды'!расх</definedName>
    <definedName name="расх">[0]!расх</definedName>
    <definedName name="РГК">'[13]Справочники'!$A$4:$A$4</definedName>
    <definedName name="РГРЭС" localSheetId="7">'2.тарифы'!РГРЭС</definedName>
    <definedName name="РГРЭС" localSheetId="0">'Заявл закр сист без пок  х.воды'!РГРЭС</definedName>
    <definedName name="РГРЭС" localSheetId="2">'Заявл откр сист с покуп х.воды'!РГРЭС</definedName>
    <definedName name="РГРЭС">[0]!РГРЭС</definedName>
    <definedName name="рем" localSheetId="7">'2.тарифы'!рем</definedName>
    <definedName name="рем" localSheetId="0">'Заявл закр сист без пок  х.воды'!рем</definedName>
    <definedName name="рем" localSheetId="2">'Заявл откр сист с покуп х.воды'!рем</definedName>
    <definedName name="рем">[0]!рем</definedName>
    <definedName name="рис1" localSheetId="7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7">'2.тарифы'!ро</definedName>
    <definedName name="ро" localSheetId="0">'Заявл закр сист без пок  х.воды'!ро</definedName>
    <definedName name="ро" localSheetId="2">'Заявл откр сист с покуп х.воды'!ро</definedName>
    <definedName name="ро">[0]!ро</definedName>
    <definedName name="ролрол">#REF!</definedName>
    <definedName name="ропопопмо" localSheetId="7">'2.тарифы'!ропопопмо</definedName>
    <definedName name="ропопопмо" localSheetId="0">'Заявл закр сист без пок  х.воды'!ропопопмо</definedName>
    <definedName name="ропопопмо" localSheetId="2">'Заявл откр сист с покуп х.воды'!ропопопмо</definedName>
    <definedName name="ропопопмо">[0]!ропопопмо</definedName>
    <definedName name="Рсчет">#REF!</definedName>
    <definedName name="Рсчет1">#REF!</definedName>
    <definedName name="с" localSheetId="7">'2.тарифы'!с</definedName>
    <definedName name="с" localSheetId="0">'Заявл закр сист без пок  х.воды'!с</definedName>
    <definedName name="с" localSheetId="2">'Заявл откр сист с покуп х.воды'!с</definedName>
    <definedName name="с">[0]!с</definedName>
    <definedName name="СальдоПереток">'[5]Производство электроэнергии'!$A$38</definedName>
    <definedName name="Саша">#REF!</definedName>
    <definedName name="сель" localSheetId="7">'2.тарифы'!сель</definedName>
    <definedName name="сель" localSheetId="0">'Заявл закр сист без пок  х.воды'!сель</definedName>
    <definedName name="сель" localSheetId="2">'Заявл откр сист с покуп х.воды'!сель</definedName>
    <definedName name="сель">[0]!сель</definedName>
    <definedName name="сельск.хоз" localSheetId="7">'2.тарифы'!сельск.хоз</definedName>
    <definedName name="сельск.хоз" localSheetId="0">'Заявл закр сист без пок  х.воды'!сельск.хоз</definedName>
    <definedName name="сельск.хоз" localSheetId="2">'Заявл откр сист с покуп х.воды'!сельск.хоз</definedName>
    <definedName name="сельск.хоз">[0]!сельск.хоз</definedName>
    <definedName name="сс" localSheetId="7">'2.тарифы'!сс</definedName>
    <definedName name="сс" localSheetId="0">'Заявл закр сист без пок  х.воды'!сс</definedName>
    <definedName name="сс" localSheetId="2">'Заявл откр сист с покуп х.воды'!сс</definedName>
    <definedName name="сс">[0]!сс</definedName>
    <definedName name="сссс" localSheetId="7">'2.тарифы'!сссс</definedName>
    <definedName name="сссс" localSheetId="0">'Заявл закр сист без пок  х.воды'!сссс</definedName>
    <definedName name="сссс" localSheetId="2">'Заявл откр сист с покуп х.воды'!сссс</definedName>
    <definedName name="сссс">[0]!сссс</definedName>
    <definedName name="ссссс" localSheetId="7">'2.тарифы'!ссссс</definedName>
    <definedName name="ссссс" localSheetId="0">'Заявл закр сист без пок  х.воды'!ссссс</definedName>
    <definedName name="ссссс" localSheetId="2">'Заявл откр сист с покуп х.воды'!ссссс</definedName>
    <definedName name="ссссс">[0]!ссссс</definedName>
    <definedName name="ссы" localSheetId="7">'2.тарифы'!ссы</definedName>
    <definedName name="ссы" localSheetId="0">'Заявл закр сист без пок  х.воды'!ссы</definedName>
    <definedName name="ссы" localSheetId="2">'Заявл откр сист с покуп х.воды'!ссы</definedName>
    <definedName name="ссы">[0]!ссы</definedName>
    <definedName name="Стр_Кот">'[5]структура'!$A$38</definedName>
    <definedName name="Стр_ПерТЭ">'[5]структура'!$A$48</definedName>
    <definedName name="Стр_ПерЭЭ">'[5]структура'!$A$16</definedName>
    <definedName name="Стр_ПрТЭ">'[5]структура'!$A$26</definedName>
    <definedName name="Стр_ПрЭЭ">'[5]структура'!$A$5</definedName>
    <definedName name="Стр_ТЭС">'[5]структура'!$A$32</definedName>
    <definedName name="Стр_Финансы">'[5]структура'!$A$84</definedName>
    <definedName name="Стр_Финансы2">'[5]структура'!$A$49</definedName>
    <definedName name="Стр1">#REF!</definedName>
    <definedName name="Стр2">#REF!</definedName>
    <definedName name="структура" localSheetId="7">'2.тарифы'!структура</definedName>
    <definedName name="структура" localSheetId="0">'Заявл закр сист без пок  х.воды'!структура</definedName>
    <definedName name="структура" localSheetId="2">'Заявл откр сист с покуп х.воды'!структура</definedName>
    <definedName name="структура">[0]!структура</definedName>
    <definedName name="Сумма">#REF!</definedName>
    <definedName name="т11всего_1">'[5]Т11'!$B$38</definedName>
    <definedName name="т11всего_2">'[5]Т11'!$B$69</definedName>
    <definedName name="т12п1_1">'[4]Т12'!$A$10</definedName>
    <definedName name="т12п1_2">'[4]Т12'!$A$22</definedName>
    <definedName name="т12п2_1">'[4]Т12'!$A$15</definedName>
    <definedName name="т12п2_2">'[4]Т12'!$A$27</definedName>
    <definedName name="т19.1п16">'[5]Т19.1'!$B$39</definedName>
    <definedName name="т1п15">'[5]Т1'!$B$36</definedName>
    <definedName name="т2п11">'[5]Т2'!$B$42</definedName>
    <definedName name="т2п12">'[5]Т2'!$B$47</definedName>
    <definedName name="т2п13">'[5]Т2'!$B$48</definedName>
    <definedName name="т3итого">'[5]Т3'!$B$31</definedName>
    <definedName name="т3п3">'[4]Т3'!#REF!</definedName>
    <definedName name="т6п5_1">'[5]Т6'!$B$12</definedName>
    <definedName name="т6п5_2">'[5]Т6'!$B$18</definedName>
    <definedName name="Т7_тепло" localSheetId="7">'2.тарифы'!Т7_тепло</definedName>
    <definedName name="Т7_тепло" localSheetId="0">'Заявл закр сист без пок  х.воды'!Т7_тепло</definedName>
    <definedName name="Т7_тепло" localSheetId="2">'Заявл откр сист с покуп х.воды'!Т7_тепло</definedName>
    <definedName name="Т7_тепло">[0]!Т7_тепло</definedName>
    <definedName name="т7п4_1">'[5]Т7'!$B$20</definedName>
    <definedName name="т7п4_2">'[5]Т7'!$B$37</definedName>
    <definedName name="т7п5_1">'[5]Т7'!$B$22</definedName>
    <definedName name="т7п5_2">'[5]Т7'!$B$39</definedName>
    <definedName name="т7п6_1">'[5]Т7'!$B$25</definedName>
    <definedName name="т7п6_2">'[5]Т7'!$B$42</definedName>
    <definedName name="т8п1">'[5]Т8'!$B$8</definedName>
    <definedName name="тов" localSheetId="7">'2.тарифы'!тов</definedName>
    <definedName name="тов" localSheetId="0">'Заявл закр сист без пок  х.воды'!тов</definedName>
    <definedName name="тов" localSheetId="2">'Заявл откр сист с покуп х.воды'!тов</definedName>
    <definedName name="тов">[0]!тов</definedName>
    <definedName name="тп" localSheetId="7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7">'2.тарифы'!три</definedName>
    <definedName name="три" localSheetId="0">'Заявл закр сист без пок  х.воды'!три</definedName>
    <definedName name="три" localSheetId="2">'Заявл откр сист с покуп х.воды'!три</definedName>
    <definedName name="три">[0]!три</definedName>
    <definedName name="ттт" localSheetId="7">'2.тарифы'!ттт</definedName>
    <definedName name="ттт" localSheetId="0">'Заявл закр сист без пок  х.воды'!ттт</definedName>
    <definedName name="ттт" localSheetId="2">'Заявл откр сист с покуп х.воды'!ттт</definedName>
    <definedName name="ттт">[0]!ттт</definedName>
    <definedName name="у" localSheetId="7">'2.тарифы'!у</definedName>
    <definedName name="у" localSheetId="0">'Заявл закр сист без пок  х.воды'!у</definedName>
    <definedName name="у" localSheetId="2">'Заявл откр сист с покуп х.воды'!у</definedName>
    <definedName name="у">[0]!у</definedName>
    <definedName name="ук" localSheetId="7">'2.тарифы'!ук</definedName>
    <definedName name="ук" localSheetId="0">'Заявл закр сист без пок  х.воды'!ук</definedName>
    <definedName name="ук" localSheetId="2">'Заявл откр сист с покуп х.воды'!ук</definedName>
    <definedName name="ук">[0]!ук</definedName>
    <definedName name="укеееукеееееееееееееее" localSheetId="7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словие">#REF!</definedName>
    <definedName name="усчукапир" localSheetId="7">'2.тарифы'!усчукапир</definedName>
    <definedName name="усчукапир" localSheetId="0">'Заявл закр сист без пок  х.воды'!усчукапир</definedName>
    <definedName name="усчукапир" localSheetId="2">'Заявл откр сист с покуп х.воды'!усчукапир</definedName>
    <definedName name="усчукапир">[0]!усчукапир</definedName>
    <definedName name="УФ" localSheetId="7">'2.тарифы'!УФ</definedName>
    <definedName name="УФ" localSheetId="0">'Заявл закр сист без пок  х.воды'!УФ</definedName>
    <definedName name="УФ" localSheetId="2">'Заявл откр сист с покуп х.воды'!УФ</definedName>
    <definedName name="УФ">[0]!УФ</definedName>
    <definedName name="фф" localSheetId="7">'2.тарифы'!фф</definedName>
    <definedName name="фф" localSheetId="0">'Заявл закр сист без пок  х.воды'!фф</definedName>
    <definedName name="фф" localSheetId="2">'Заявл откр сист с покуп х.воды'!фф</definedName>
    <definedName name="фф">[0]!фф</definedName>
    <definedName name="ц" localSheetId="7">'2.тарифы'!ц</definedName>
    <definedName name="ц" localSheetId="0">'Заявл закр сист без пок  х.воды'!ц</definedName>
    <definedName name="ц" localSheetId="2">'Заявл откр сист с покуп х.воды'!ц</definedName>
    <definedName name="ц">[0]!ц</definedName>
    <definedName name="Цена1">#REF!</definedName>
    <definedName name="Цена2">#REF!</definedName>
    <definedName name="Цена3">#REF!</definedName>
    <definedName name="Цена4">#REF!</definedName>
    <definedName name="Цена5">#REF!</definedName>
    <definedName name="Цена6">#REF!</definedName>
    <definedName name="ЦП1">#REF!</definedName>
    <definedName name="ЦП2">#REF!</definedName>
    <definedName name="ЦП3">#REF!</definedName>
    <definedName name="ЦП4">#REF!</definedName>
    <definedName name="цу" localSheetId="13">'2.9.2'!цу</definedName>
    <definedName name="цу" localSheetId="7">'2.тарифы'!цу</definedName>
    <definedName name="цу" localSheetId="14">'grafic '!цу</definedName>
    <definedName name="цу" localSheetId="0">'Заявл закр сист без пок  х.воды'!цу</definedName>
    <definedName name="цу" localSheetId="2">'Заявл откр сист с покуп х.воды'!цу</definedName>
    <definedName name="цу">[0]!цу</definedName>
    <definedName name="цуа" localSheetId="7">'2.тарифы'!цуа</definedName>
    <definedName name="цуа" localSheetId="0">'Заявл закр сист без пок  х.воды'!цуа</definedName>
    <definedName name="цуа" localSheetId="2">'Заявл откр сист с покуп х.воды'!цуа</definedName>
    <definedName name="цуа">[0]!цуа</definedName>
    <definedName name="четвертый">#REF!</definedName>
    <definedName name="Ш_СК">'[5]Ш_Передача_ЭЭ'!$A$79</definedName>
    <definedName name="щ" localSheetId="7">'2.тарифы'!щ</definedName>
    <definedName name="щ" localSheetId="0">'Заявл закр сист без пок  х.воды'!щ</definedName>
    <definedName name="щ" localSheetId="2">'Заявл откр сист с покуп х.воды'!щ</definedName>
    <definedName name="щ">[0]!щ</definedName>
    <definedName name="ыв" localSheetId="7">'2.тарифы'!ыв</definedName>
    <definedName name="ыв" localSheetId="0">'Заявл закр сист без пок  х.воды'!ыв</definedName>
    <definedName name="ыв" localSheetId="2">'Заявл откр сист с покуп х.воды'!ыв</definedName>
    <definedName name="ыв">[0]!ыв</definedName>
    <definedName name="ывы" localSheetId="7">'2.тарифы'!ывы</definedName>
    <definedName name="ывы" localSheetId="0">'Заявл закр сист без пок  х.воды'!ывы</definedName>
    <definedName name="ывы" localSheetId="2">'Заявл откр сист с покуп х.воды'!ывы</definedName>
    <definedName name="ывы">[0]!ывы</definedName>
    <definedName name="ыуаы" localSheetId="7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7">'2.тарифы'!ыыыы</definedName>
    <definedName name="ыыыы" localSheetId="0">'Заявл закр сист без пок  х.воды'!ыыыы</definedName>
    <definedName name="ыыыы" localSheetId="2">'Заявл откр сист с покуп х.воды'!ыыыы</definedName>
    <definedName name="ыыыы">[0]!ыыыы</definedName>
    <definedName name="ЬЬ">'[9]ИТОГИ  по Н,Р,Э,Q'!$2:$4</definedName>
    <definedName name="ЬЬЬ">'[10]ИТОГИ  по Н,Р,Э,Q'!$2:$4</definedName>
    <definedName name="яя" localSheetId="7">'2.тарифы'!яя</definedName>
    <definedName name="яя" localSheetId="0">'Заявл закр сист без пок  х.воды'!яя</definedName>
    <definedName name="яя" localSheetId="2">'Заявл откр сист с покуп х.воды'!яя</definedName>
    <definedName name="яя">[0]!яя</definedName>
  </definedNames>
  <calcPr fullCalcOnLoad="1"/>
</workbook>
</file>

<file path=xl/sharedStrings.xml><?xml version="1.0" encoding="utf-8"?>
<sst xmlns="http://schemas.openxmlformats.org/spreadsheetml/2006/main" count="1710" uniqueCount="787">
  <si>
    <t xml:space="preserve">Уровень тарифов, предлагаемый к утверждению, руб.м.куб. (без НДС): с календарной разбивкой: </t>
  </si>
  <si>
    <t>с 01.07.2014г. по 31.12.2014г.:</t>
  </si>
  <si>
    <t>с 01.01.2014г. по 31.06.2014г.- на уровне действующих по состоянию на 31.12.2013г.;</t>
  </si>
  <si>
    <t>Холодная вода на нужды  ГВС предприятием не приобретается и оплачивается потребителем напрямую</t>
  </si>
  <si>
    <t>предприятиям ВКХ.</t>
  </si>
  <si>
    <t xml:space="preserve"> от___________ №_______                                                         государственному регулированию цен и</t>
  </si>
  <si>
    <t xml:space="preserve">                                                                                                                   тарифов в Белгородской области</t>
  </si>
  <si>
    <t xml:space="preserve"> БЛАНК ОРГАНИЗАЦИИ                                                                                   Председателю Комиссии по</t>
  </si>
  <si>
    <t xml:space="preserve">                                                                                                                                                       В.Г. Чепелеву</t>
  </si>
  <si>
    <t>1.2</t>
  </si>
  <si>
    <t>1.3</t>
  </si>
  <si>
    <t xml:space="preserve"> -водоснабжение</t>
  </si>
  <si>
    <t>2.1</t>
  </si>
  <si>
    <t xml:space="preserve"> - водоотведение</t>
  </si>
  <si>
    <t xml:space="preserve">                бюджет</t>
  </si>
  <si>
    <t xml:space="preserve">                прочие</t>
  </si>
  <si>
    <t>3.1</t>
  </si>
  <si>
    <t>3.2</t>
  </si>
  <si>
    <t>Справочно</t>
  </si>
  <si>
    <t xml:space="preserve">норматив расхода тепловой энергии для подогрева 1куб.м холодной воды </t>
  </si>
  <si>
    <t xml:space="preserve">Стоимость подогрева 1куб.м холодной воды </t>
  </si>
  <si>
    <t xml:space="preserve">руб.куб.м </t>
  </si>
  <si>
    <t xml:space="preserve">руб.Гкал </t>
  </si>
  <si>
    <t>Гкал/куб.м</t>
  </si>
  <si>
    <t>Тариф на горячую воду,                (без НДС)</t>
  </si>
  <si>
    <t>тариф на холодную воду                    (без НДС)</t>
  </si>
  <si>
    <t>Бюджетные потребители</t>
  </si>
  <si>
    <t xml:space="preserve">                население</t>
  </si>
  <si>
    <t>3.3</t>
  </si>
  <si>
    <t>Объем покупки, куб.м</t>
  </si>
  <si>
    <t>Покупка холодной воды для ГВС</t>
  </si>
  <si>
    <t>Затраты на покупку, тыс.руб.</t>
  </si>
  <si>
    <t>Услуги ВКХ на технологические цели</t>
  </si>
  <si>
    <t xml:space="preserve">                   Объём, куб.м</t>
  </si>
  <si>
    <t>Тариф, руб.куб.м (без НДС)</t>
  </si>
  <si>
    <t>Расчет затрат на водопотребление и водоотведение</t>
  </si>
  <si>
    <t>Расходы по эксплуатации имущ. комплекса ГВС на 1 куб.м.</t>
  </si>
  <si>
    <t>Технические характеристики имущественного комплекса ГВС</t>
  </si>
  <si>
    <t xml:space="preserve">Установленная производственная мощность насосных установок </t>
  </si>
  <si>
    <t>Кол-во человек с ГВС, проиживающих в жилом фонде подключенном к технологическому комплексу ГВС</t>
  </si>
  <si>
    <t xml:space="preserve">1. </t>
  </si>
  <si>
    <t>объекта</t>
  </si>
  <si>
    <t xml:space="preserve">Фактически используемая производственная мощность насосных установок </t>
  </si>
  <si>
    <t>куб.м./час.</t>
  </si>
  <si>
    <t>кол-во насосов</t>
  </si>
  <si>
    <t>объем расхода эл.энергии</t>
  </si>
  <si>
    <t>кВт</t>
  </si>
  <si>
    <t>чел</t>
  </si>
  <si>
    <t>…..</t>
  </si>
  <si>
    <t>Таблица №5</t>
  </si>
  <si>
    <t>Единица измерения</t>
  </si>
  <si>
    <t xml:space="preserve"> при наличии приборов учета</t>
  </si>
  <si>
    <t>м3</t>
  </si>
  <si>
    <t xml:space="preserve"> при отсутствии приборов учета</t>
  </si>
  <si>
    <t xml:space="preserve">Коммунальные квартиры, общежития, оборудованные водопроводом, канализацией, с центральным горячим водоснабжением </t>
  </si>
  <si>
    <t>Другие степени благоустройства домов</t>
  </si>
  <si>
    <t>Горячее водоснабжение:</t>
  </si>
  <si>
    <t>Дома с горячим водоснабжением, оборудованные  ваннами</t>
  </si>
  <si>
    <t>Дома с горячим водоснабжением, оборудованные  умывальниками и душем</t>
  </si>
  <si>
    <t>Дома с горячим водоснабжением, оборудованные  умывальниками или с непосредственным водозабором из внутриквартирной системы отоплени</t>
  </si>
  <si>
    <t>Норма потребления услуг</t>
  </si>
  <si>
    <t>Число проживающих в обслуживаемом жилищном фонде, которым оказываются услуги ГВС, чел</t>
  </si>
  <si>
    <t>НАСЕЛЕНИЕ, всего</t>
  </si>
  <si>
    <t xml:space="preserve"> в том числе :</t>
  </si>
  <si>
    <t>Расчет товарной продукции от реализации услуг ГВС</t>
  </si>
  <si>
    <t xml:space="preserve">Бюджетные потребители </t>
  </si>
  <si>
    <t>Всего по услугам ГВС</t>
  </si>
  <si>
    <t xml:space="preserve">* </t>
  </si>
  <si>
    <t>Объем отпуска услуг, м3/год</t>
  </si>
  <si>
    <t>ВСЕГО по услугам ГВС</t>
  </si>
  <si>
    <t>Тариф, руб.м3              (без НДС)</t>
  </si>
  <si>
    <t>Товарная продукция, тыс.руб.                                    (без НДС)</t>
  </si>
  <si>
    <t>(подпись исполнителя)</t>
  </si>
  <si>
    <t>Таблица 2.9.1</t>
  </si>
  <si>
    <t>Таблица 2.9.2.</t>
  </si>
  <si>
    <t xml:space="preserve">              Смета использования средств по фондам специального назначения, образованным за счет нераспределённой прибыли (по оплате)</t>
  </si>
  <si>
    <t>III кв</t>
  </si>
  <si>
    <t>IV  кв</t>
  </si>
  <si>
    <t>Подготовка поручения</t>
  </si>
  <si>
    <t>пп</t>
  </si>
  <si>
    <t>Деп. корпоративной политики для Сов. Дир.</t>
  </si>
  <si>
    <t>(тыс.руб.)</t>
  </si>
  <si>
    <t>№</t>
  </si>
  <si>
    <t>Статьи расходов</t>
  </si>
  <si>
    <t>1999 год, всего</t>
  </si>
  <si>
    <t>1 квартал</t>
  </si>
  <si>
    <t>2 квартал</t>
  </si>
  <si>
    <t>П кв.</t>
  </si>
  <si>
    <t>Резервный фонд, всего</t>
  </si>
  <si>
    <t>х</t>
  </si>
  <si>
    <t>в т.ч :</t>
  </si>
  <si>
    <t xml:space="preserve"> - использование фонда</t>
  </si>
  <si>
    <t xml:space="preserve"> - авансовое использование прибыли</t>
  </si>
  <si>
    <t>Фонд накопления,  всего</t>
  </si>
  <si>
    <t>Финансирование затрат по капитальным вложениям объектов производственного назначения</t>
  </si>
  <si>
    <t xml:space="preserve"> новое строительство  </t>
  </si>
  <si>
    <t xml:space="preserve">техперевооружение, реконструкция и модернизация </t>
  </si>
  <si>
    <t xml:space="preserve"> приобретение оборудования и других средств производства</t>
  </si>
  <si>
    <t>2.2</t>
  </si>
  <si>
    <t>Затраты на повышение квалификации и  подготовку кадров</t>
  </si>
  <si>
    <t>2.3</t>
  </si>
  <si>
    <t>Дополнительные расходы на охрану труда и технику безопасности</t>
  </si>
  <si>
    <t>2.4</t>
  </si>
  <si>
    <t>Нематериальные активы</t>
  </si>
  <si>
    <t>2.5</t>
  </si>
  <si>
    <t>Осуществление природоохранных мероприятий</t>
  </si>
  <si>
    <t>2000 г.  План</t>
  </si>
  <si>
    <t>Ш кв.  План</t>
  </si>
  <si>
    <t>IY кв.  План</t>
  </si>
  <si>
    <t>2.11</t>
  </si>
  <si>
    <t>Оплата процентов по кредитам банков на приобретение основных средств, нематериальных активов, ценных бумаг</t>
  </si>
  <si>
    <t>Расходы, связанные с выпуском и распространением ценных бумаг</t>
  </si>
  <si>
    <t xml:space="preserve">Финансированиетработ по НИР и ОКР </t>
  </si>
  <si>
    <t xml:space="preserve">Прочие  </t>
  </si>
  <si>
    <t>Фонд социальной сферы, всего</t>
  </si>
  <si>
    <t>Капитальное строительство  объектов непроизводственного назначения</t>
  </si>
  <si>
    <t>Переоценка основных фондов непроизводственного назначения</t>
  </si>
  <si>
    <t>Фонд потребления, всего</t>
  </si>
  <si>
    <t>Затраты на содержание объектов социальной сферы и ЖКХ</t>
  </si>
  <si>
    <t>4.1.1.</t>
  </si>
  <si>
    <t>детские дошкольные учреждения</t>
  </si>
  <si>
    <t>4.1.2.</t>
  </si>
  <si>
    <t>ЖКХ</t>
  </si>
  <si>
    <t>4.1.3.</t>
  </si>
  <si>
    <t>лечебно-профилактические, культурно-просветительские и учреждения отдыха</t>
  </si>
  <si>
    <t>4.1.4.</t>
  </si>
  <si>
    <t>расходы на содержание физкультурно-спортивных учреждений</t>
  </si>
  <si>
    <t>4.1.5.</t>
  </si>
  <si>
    <t>долевое участие в хозяйственном содержании сторонних детских дошкольных учреждений</t>
  </si>
  <si>
    <t>4.1.6.</t>
  </si>
  <si>
    <t>расходы на долевое участие в содержании переданного в муниципальную собственность жилищного фонда</t>
  </si>
  <si>
    <t xml:space="preserve">Оплата  проездов членов семьи работников к месту использования отпуска и обратно  (Крайний Север) </t>
  </si>
  <si>
    <t>Оплата проезда к месту работы транспортом общего пользования</t>
  </si>
  <si>
    <t>Отчисления профсоюзу</t>
  </si>
  <si>
    <t>4.5.</t>
  </si>
  <si>
    <t>Оплата путёвок на лечение и отдых, подписки</t>
  </si>
  <si>
    <t>4.6.</t>
  </si>
  <si>
    <t>Проведение оздоровительных мероприятий, приобретение медикаментов</t>
  </si>
  <si>
    <t>4.7.</t>
  </si>
  <si>
    <t xml:space="preserve">Проведение спортивно-культурно-массовых мероприятий </t>
  </si>
  <si>
    <t>4.8.</t>
  </si>
  <si>
    <t>Организация и развитие подсобного сельского хозяйства</t>
  </si>
  <si>
    <t>4.9.</t>
  </si>
  <si>
    <t>Дисконт по векселям</t>
  </si>
  <si>
    <t>4.10.</t>
  </si>
  <si>
    <t>Услуги непромышленного характера</t>
  </si>
  <si>
    <t>4.11.</t>
  </si>
  <si>
    <t>Оплата труда работников производственной сферы из прибыли</t>
  </si>
  <si>
    <t>4.12.</t>
  </si>
  <si>
    <t>Материальная помощь  (в т.ч. безвозмездная ссуда),   предоставление беспроцентной ссуды на улучшение жилищных условий</t>
  </si>
  <si>
    <t>4.13.</t>
  </si>
  <si>
    <t>Оплата дополнительно предоставляемых по колдоговору отпусков (сверх предусмотренных законом)</t>
  </si>
  <si>
    <t>4.14.</t>
  </si>
  <si>
    <t>Другие расходы</t>
  </si>
  <si>
    <t xml:space="preserve">   и фондов специального назначения  ОАО "Белгородэнерго" на планируемый период</t>
  </si>
  <si>
    <t>Надбавки к пенсиям, единовременные пособия уходящим на пенсию</t>
  </si>
  <si>
    <t>4.15.</t>
  </si>
  <si>
    <t>Компенсационные выплаты в связи с повышением цен</t>
  </si>
  <si>
    <t>4.16.</t>
  </si>
  <si>
    <t>Ценоые разницы на продукцию подсобного хозяйства</t>
  </si>
  <si>
    <t>4.17.</t>
  </si>
  <si>
    <t>Льгота работникам отрасли на 50% скидку установленной платы за электро- и теплоэнергию</t>
  </si>
  <si>
    <t>4.18.</t>
  </si>
  <si>
    <t>Добровольное медицинское страхование</t>
  </si>
  <si>
    <t>4.19.</t>
  </si>
  <si>
    <t>Выплаты вознаграждений членам Советов директоров и ревизионной комиссии</t>
  </si>
  <si>
    <t>4.20.</t>
  </si>
  <si>
    <t>Расходы на управление капиталом (переоценка, реестр, консультации)</t>
  </si>
  <si>
    <t>4.21.</t>
  </si>
  <si>
    <t>Расчетно-кассовое обслуживание, инкассация</t>
  </si>
  <si>
    <t>4.22.</t>
  </si>
  <si>
    <t>Расходы на благотворительность</t>
  </si>
  <si>
    <t>4.23.</t>
  </si>
  <si>
    <t>Дивиденды по акциям</t>
  </si>
  <si>
    <t>4.24.</t>
  </si>
  <si>
    <t>Экологические платежи</t>
  </si>
  <si>
    <t>4.25.</t>
  </si>
  <si>
    <t>Прочие разные расходы,  в том числе:</t>
  </si>
  <si>
    <t>4.25.1.</t>
  </si>
  <si>
    <t>4.25.2.</t>
  </si>
  <si>
    <t>Фонды Общества,  всего           (п. 1.+п. 2.+п. 3.+п. 4.)</t>
  </si>
  <si>
    <t>Деп. планир. и эконом. анализа, Деп. электростанций, Деп. энергосистем</t>
  </si>
  <si>
    <t>Деп. электростанций, Деп. энергосистем</t>
  </si>
  <si>
    <t>15 мая</t>
  </si>
  <si>
    <t>15 авг.</t>
  </si>
  <si>
    <t>15 нояб.</t>
  </si>
  <si>
    <t>Дебиторская задолженность</t>
  </si>
  <si>
    <t>Оплата  покупной энергии с ФОРЭМ</t>
  </si>
  <si>
    <t>авансовое использование прибыли</t>
  </si>
  <si>
    <t xml:space="preserve"> Формирование и движение нераспределенной прибыли </t>
  </si>
  <si>
    <t>Приложение № 1а</t>
  </si>
  <si>
    <t>№№ п/п</t>
  </si>
  <si>
    <t xml:space="preserve">   и фондов специального назначения в 1 квартале 2000 г.</t>
  </si>
  <si>
    <t>Остаток на</t>
  </si>
  <si>
    <t>Предварительн.</t>
  </si>
  <si>
    <t>Начислено</t>
  </si>
  <si>
    <t>Исполь-</t>
  </si>
  <si>
    <t>Авансовое</t>
  </si>
  <si>
    <t>Остаток</t>
  </si>
  <si>
    <t>Плановое</t>
  </si>
  <si>
    <t xml:space="preserve">  Остаток</t>
  </si>
  <si>
    <t>Начисление</t>
  </si>
  <si>
    <t xml:space="preserve">   в том числе:</t>
  </si>
  <si>
    <t>Предложение</t>
  </si>
  <si>
    <t>п/п</t>
  </si>
  <si>
    <t>Показатели</t>
  </si>
  <si>
    <t xml:space="preserve"> 01.01.00 г.</t>
  </si>
  <si>
    <t>предложения по</t>
  </si>
  <si>
    <t>Совет директоров АО "      "</t>
  </si>
  <si>
    <t xml:space="preserve"> до " ____"</t>
  </si>
  <si>
    <t>Срок  выполнения</t>
  </si>
  <si>
    <t>Численность персонала (задание по снижению)</t>
  </si>
  <si>
    <t>Деп. по  энергосбытовой деят.</t>
  </si>
  <si>
    <t>Деп. реализ. энергии и абон. платы</t>
  </si>
  <si>
    <t xml:space="preserve">Подготовка заключения </t>
  </si>
  <si>
    <t>Деп. корпоративной политики</t>
  </si>
  <si>
    <t>7 раб. дней</t>
  </si>
  <si>
    <t>5 раб. дней</t>
  </si>
  <si>
    <t>Членам Совета директоров от РАО "ЕЭС России"</t>
  </si>
  <si>
    <t xml:space="preserve">прибыли </t>
  </si>
  <si>
    <t>зование</t>
  </si>
  <si>
    <t>использование</t>
  </si>
  <si>
    <t xml:space="preserve">     на</t>
  </si>
  <si>
    <t>начисление</t>
  </si>
  <si>
    <t>использов.</t>
  </si>
  <si>
    <t xml:space="preserve">      на </t>
  </si>
  <si>
    <t>и использов.</t>
  </si>
  <si>
    <t>использ.</t>
  </si>
  <si>
    <t xml:space="preserve"> использ.</t>
  </si>
  <si>
    <t>по распредел.</t>
  </si>
  <si>
    <t>распределению</t>
  </si>
  <si>
    <t xml:space="preserve">         за </t>
  </si>
  <si>
    <t>остатков</t>
  </si>
  <si>
    <t>нераспредел.</t>
  </si>
  <si>
    <t xml:space="preserve"> 01.01.01 г.</t>
  </si>
  <si>
    <t>прибыли на</t>
  </si>
  <si>
    <t>01.01.2000г.</t>
  </si>
  <si>
    <t>прибыли и</t>
  </si>
  <si>
    <t xml:space="preserve"> за 1 кв-л</t>
  </si>
  <si>
    <t xml:space="preserve"> 01.04.2000 г.</t>
  </si>
  <si>
    <t>прибыли 1999 г.</t>
  </si>
  <si>
    <t>решения со-</t>
  </si>
  <si>
    <t xml:space="preserve">   2000 год </t>
  </si>
  <si>
    <t xml:space="preserve"> по фондам</t>
  </si>
  <si>
    <t>прибыли  за</t>
  </si>
  <si>
    <t>4 кв-л 1999г.</t>
  </si>
  <si>
    <t>по фондам</t>
  </si>
  <si>
    <t>фондов</t>
  </si>
  <si>
    <t>1999 г.</t>
  </si>
  <si>
    <t>за 1999 год</t>
  </si>
  <si>
    <t>2000 года</t>
  </si>
  <si>
    <t>для собрания</t>
  </si>
  <si>
    <t xml:space="preserve">брания  акц. </t>
  </si>
  <si>
    <t xml:space="preserve">  за 2000 г.</t>
  </si>
  <si>
    <t xml:space="preserve">      2000 г.</t>
  </si>
  <si>
    <t>за 4 кв-л99 г.</t>
  </si>
  <si>
    <t>за 4 кв-л 99 г.</t>
  </si>
  <si>
    <t>к собранию</t>
  </si>
  <si>
    <t xml:space="preserve">    акционеров</t>
  </si>
  <si>
    <t>по ит.1999 г.</t>
  </si>
  <si>
    <t>в 1999 г.</t>
  </si>
  <si>
    <t>акционеров</t>
  </si>
  <si>
    <t>Прибыль (убыток)от реализации по оплате</t>
  </si>
  <si>
    <t xml:space="preserve">           (стр.050 ф. 2 бух.отч.)</t>
  </si>
  <si>
    <t>Прибыль (убыток) по прочим операциям</t>
  </si>
  <si>
    <t xml:space="preserve">     (стр. 090 - стр.100 ф. 2 бух.отч.)</t>
  </si>
  <si>
    <t>Прибыль (убыток) по  внереализационным</t>
  </si>
  <si>
    <t xml:space="preserve">    </t>
  </si>
  <si>
    <t>операциям (стр.120 - стр.130  ф.2 бух.отч)</t>
  </si>
  <si>
    <t>Отвлеченные средства (пени, штрафы за задержку платежей в бюджет)          (стр.160 ф. 2 бух.отч.)</t>
  </si>
  <si>
    <t>Инвестиционные средства                 (стр.165  ф. 2 бух.отч.)</t>
  </si>
  <si>
    <t>Нераспределенная прибыль                                  (стр.170 ф.2 бух.отч.)</t>
  </si>
  <si>
    <t>Фонды Общества - всего</t>
  </si>
  <si>
    <t>Резервный фонд</t>
  </si>
  <si>
    <t>Фонд накопления (свободный остаток)</t>
  </si>
  <si>
    <t xml:space="preserve"> - строительство жилья</t>
  </si>
  <si>
    <t xml:space="preserve"> - строительство производственное</t>
  </si>
  <si>
    <t xml:space="preserve"> АО "         "</t>
  </si>
  <si>
    <t xml:space="preserve">  Расчет, обоснование показателя</t>
  </si>
  <si>
    <t xml:space="preserve">   Расчет, обоснование показателя</t>
  </si>
  <si>
    <t>Деп. планирования и эконом. анализа.</t>
  </si>
  <si>
    <t xml:space="preserve">   Согласование </t>
  </si>
  <si>
    <t xml:space="preserve">   Утверждение и доведение до сведения  АО "  "</t>
  </si>
  <si>
    <t xml:space="preserve">  Представление проекта годового бизнес плана  (с разбивкой по кварталам)</t>
  </si>
  <si>
    <t>1 дек.</t>
  </si>
  <si>
    <t>20 дек.</t>
  </si>
  <si>
    <t>Представление отчета о выполнении бизнес-плана</t>
  </si>
  <si>
    <t xml:space="preserve"> - приобретение оборудования</t>
  </si>
  <si>
    <t>Фонд социальный сферы                               (свободный остаток)</t>
  </si>
  <si>
    <t xml:space="preserve"> - переоценка</t>
  </si>
  <si>
    <t xml:space="preserve"> - кап.вложения в непромышленную сферу</t>
  </si>
  <si>
    <t>Фонд потребления</t>
  </si>
  <si>
    <t xml:space="preserve"> - содержание объектов социального  назначения</t>
  </si>
  <si>
    <t xml:space="preserve"> - поощрение</t>
  </si>
  <si>
    <t xml:space="preserve"> - дивиденды</t>
  </si>
  <si>
    <t>Прочие цели</t>
  </si>
  <si>
    <t>14.</t>
  </si>
  <si>
    <t>Покрытие убытков</t>
  </si>
  <si>
    <t>15.</t>
  </si>
  <si>
    <t>Остаток прибыли</t>
  </si>
  <si>
    <t>16.</t>
  </si>
  <si>
    <t xml:space="preserve">Финансовый итог  </t>
  </si>
  <si>
    <t xml:space="preserve">     убытки по ком.усл.не показаны в 1 п/г по ФП -14020</t>
  </si>
  <si>
    <t xml:space="preserve">                 Согласовано:</t>
  </si>
  <si>
    <t xml:space="preserve">          Департамент планирования</t>
  </si>
  <si>
    <t xml:space="preserve">          и экономического анализа</t>
  </si>
  <si>
    <t xml:space="preserve">          __________________Подпись</t>
  </si>
  <si>
    <t xml:space="preserve">                     Приложение № 2 к</t>
  </si>
  <si>
    <t xml:space="preserve">                     Стандарту по бизнес планированию</t>
  </si>
  <si>
    <t xml:space="preserve">                     деятельности дочерних и зависимых </t>
  </si>
  <si>
    <t xml:space="preserve">                     акционерных обществ РАО "ЕЭС России"</t>
  </si>
  <si>
    <t>Наименование мероприятия</t>
  </si>
  <si>
    <t>Кто выполняет</t>
  </si>
  <si>
    <t>Кому направляет</t>
  </si>
  <si>
    <t>I.</t>
  </si>
  <si>
    <t>Рабочая мощность электрических станций</t>
  </si>
  <si>
    <t>АО "         "</t>
  </si>
  <si>
    <t xml:space="preserve">  Согласование </t>
  </si>
  <si>
    <t xml:space="preserve">  Утверждение и доведение до сведения  АО "  "</t>
  </si>
  <si>
    <t>Выбытие  мощностей</t>
  </si>
  <si>
    <t>II.</t>
  </si>
  <si>
    <t>Разработка и установление контрольных  экономических показателей</t>
  </si>
  <si>
    <t>Расходы на инвестиции по всем источникам</t>
  </si>
  <si>
    <t>Деп. планир. и эконом. анализа</t>
  </si>
  <si>
    <t>Размер дивидендов на обыкновенные акции</t>
  </si>
  <si>
    <t xml:space="preserve">2.3. </t>
  </si>
  <si>
    <t>Норматив доли финансирования расходов объектов соц. сферы из прибыли АО  "     "</t>
  </si>
  <si>
    <t>III.</t>
  </si>
  <si>
    <t>Разработка и установление контрольных финансовых показателей</t>
  </si>
  <si>
    <t>Оплата реализованной продукции, поставленной в планируемый период</t>
  </si>
  <si>
    <t>Оплата  услуг РАО " ЕЭС России"</t>
  </si>
  <si>
    <t>IV.</t>
  </si>
  <si>
    <t xml:space="preserve">Представление,  согласование и  утверждение бизнес плана </t>
  </si>
  <si>
    <t xml:space="preserve">  Согласование  бизнес-плана на год </t>
  </si>
  <si>
    <t>Исполнительный аппарат          АО " "</t>
  </si>
  <si>
    <t>V.</t>
  </si>
  <si>
    <t>2000 г.</t>
  </si>
  <si>
    <t xml:space="preserve">   - использование фонда</t>
  </si>
  <si>
    <t>Авансовое использование прибыли</t>
  </si>
  <si>
    <t>Фонд энергосбережение</t>
  </si>
  <si>
    <t>Другие прочие расходы</t>
  </si>
  <si>
    <t>Текущие расходы, не увеличивающие стоимость основных фондов
 (приобретение лицензий, оказание услуг)</t>
  </si>
  <si>
    <t>-</t>
  </si>
  <si>
    <t>I кв</t>
  </si>
  <si>
    <t>II кв</t>
  </si>
  <si>
    <t>№№</t>
  </si>
  <si>
    <t>Наименование показателя</t>
  </si>
  <si>
    <t>1.</t>
  </si>
  <si>
    <t>1.1.</t>
  </si>
  <si>
    <t>1.2.</t>
  </si>
  <si>
    <t>1.3.</t>
  </si>
  <si>
    <t>1.4.</t>
  </si>
  <si>
    <t>Вводы мощностей</t>
  </si>
  <si>
    <t>2.</t>
  </si>
  <si>
    <t>2.1.</t>
  </si>
  <si>
    <t>1.5.</t>
  </si>
  <si>
    <t>2.2.</t>
  </si>
  <si>
    <t>2.4.</t>
  </si>
  <si>
    <t>2.6.</t>
  </si>
  <si>
    <t>2.7.</t>
  </si>
  <si>
    <t>3.</t>
  </si>
  <si>
    <t>2.8.</t>
  </si>
  <si>
    <t>4.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</si>
  <si>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</si>
  <si>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</si>
  <si>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</si>
  <si>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</si>
  <si>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</si>
  <si>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</si>
  <si>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</si>
  <si>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</si>
  <si>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</si>
  <si>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2000 г.        1 полуг.    План</t>
  </si>
  <si>
    <t>2000 г.       1 полуг.     Отчет</t>
  </si>
  <si>
    <t>11.</t>
  </si>
  <si>
    <t>12.</t>
  </si>
  <si>
    <t>13.</t>
  </si>
  <si>
    <t>в том числе</t>
  </si>
  <si>
    <t>2.9.</t>
  </si>
  <si>
    <t>2.1.1.</t>
  </si>
  <si>
    <t>2.1.2.</t>
  </si>
  <si>
    <t>2.1.3.</t>
  </si>
  <si>
    <t>3.2.</t>
  </si>
  <si>
    <t>3.3.</t>
  </si>
  <si>
    <t>3.4.</t>
  </si>
  <si>
    <t>I кв.</t>
  </si>
  <si>
    <t>Потребители</t>
  </si>
  <si>
    <t>Затраты по передаче в муницыпальную собственность объектов социальной сферы</t>
  </si>
  <si>
    <t xml:space="preserve"> </t>
  </si>
  <si>
    <t>4.1</t>
  </si>
  <si>
    <t>17.</t>
  </si>
  <si>
    <t>18.</t>
  </si>
  <si>
    <t>Прочие расходы</t>
  </si>
  <si>
    <t>2.9. Планирование результатов финансово-хозяйственной деятельности</t>
  </si>
  <si>
    <t>Удельный расход топлива на отпуск электрической и тепловой  энергии</t>
  </si>
  <si>
    <t>Резерв</t>
  </si>
  <si>
    <t>Потери электрической энергии в сетях в % от объема отпуска потребителям</t>
  </si>
  <si>
    <t>Прибыль (убыток) отчетного периода (стр.140)</t>
  </si>
  <si>
    <t>Налог на прибыль  (стр.150 ф. 2 бух.отч.)</t>
  </si>
  <si>
    <t xml:space="preserve">Задолженность перед акционерами по выплате дивидендов :              -  всего </t>
  </si>
  <si>
    <t xml:space="preserve">    в том числе по вкладам РАО "ЕЭС России"</t>
  </si>
  <si>
    <t>№ п/п</t>
  </si>
  <si>
    <t>2.5.</t>
  </si>
  <si>
    <t>Деп. инвестициий, Деп. планир. и эконом. анализа, Деп. электростанций, Деп. энергосистем,Департамент управления строи-тельством и реконструкцией</t>
  </si>
  <si>
    <t>Департамент стратегии и науч-но-технической политики</t>
  </si>
  <si>
    <t xml:space="preserve">НИОКР РАО «ЕЭС России»  </t>
  </si>
  <si>
    <t>Деп. электростанций, Деп. РДЦ ФОРЭМ</t>
  </si>
  <si>
    <t>использование остатков по фондам</t>
  </si>
  <si>
    <t>3.1.</t>
  </si>
  <si>
    <t>2000 г.           1 полуг.      Скор. План</t>
  </si>
  <si>
    <t>Остаток  на    01.01.2001</t>
  </si>
  <si>
    <t>График согласования  материалов по бизнес-планированию</t>
  </si>
  <si>
    <t>Разработка и установление контрольных производственных показателей</t>
  </si>
  <si>
    <t>Деп. энергосистем, Деп. электростанций</t>
  </si>
  <si>
    <t>Деп. энергосистем</t>
  </si>
  <si>
    <t>Деп. инвестициий, Деп. планир. и эконом. анализа</t>
  </si>
  <si>
    <t>Деп. инвестициий</t>
  </si>
  <si>
    <t>Деп. энергосистем, Деп. электростанций, Деп. планирования и экономического анализа</t>
  </si>
  <si>
    <t xml:space="preserve">  Утверждение бизнес планов на Совете Директоров</t>
  </si>
  <si>
    <t xml:space="preserve">Формирование и движение нераспределенной прибыли </t>
  </si>
  <si>
    <t xml:space="preserve">          в том числе:</t>
  </si>
  <si>
    <t>Остаток на 01.01.2000</t>
  </si>
  <si>
    <t>Рассмотрение итогов выполнения бизнес- плана</t>
  </si>
  <si>
    <t>с учетом</t>
  </si>
  <si>
    <t xml:space="preserve">  </t>
  </si>
  <si>
    <t xml:space="preserve">Наименование </t>
  </si>
  <si>
    <t xml:space="preserve">то же в % к покупке </t>
  </si>
  <si>
    <t>Отклонение плана в %</t>
  </si>
  <si>
    <t>отчетный период</t>
  </si>
  <si>
    <t>изм.</t>
  </si>
  <si>
    <t>шт.</t>
  </si>
  <si>
    <t>Гкал/час</t>
  </si>
  <si>
    <t>Ед.</t>
  </si>
  <si>
    <t>Кол-во ЦТП</t>
  </si>
  <si>
    <t>Общая установленная мощность</t>
  </si>
  <si>
    <t>внутренним подразделениям предприятия</t>
  </si>
  <si>
    <t>на сторону</t>
  </si>
  <si>
    <t xml:space="preserve">Население </t>
  </si>
  <si>
    <t>1</t>
  </si>
  <si>
    <t>2</t>
  </si>
  <si>
    <t>3</t>
  </si>
  <si>
    <t>Таблица 1.</t>
  </si>
  <si>
    <t>Таблица 2.</t>
  </si>
  <si>
    <t>Таблица 3.</t>
  </si>
  <si>
    <t>Прочие потребители</t>
  </si>
  <si>
    <t>%</t>
  </si>
  <si>
    <t>1.1</t>
  </si>
  <si>
    <t>Расчет полезного отпуска услуг ГВС ОКК</t>
  </si>
  <si>
    <t>(куб.м)</t>
  </si>
  <si>
    <t>Ед.изм.</t>
  </si>
  <si>
    <t>куб.м</t>
  </si>
  <si>
    <t xml:space="preserve"> - население</t>
  </si>
  <si>
    <t xml:space="preserve"> - прочим потребители</t>
  </si>
  <si>
    <t>3.2.1.</t>
  </si>
  <si>
    <t>3.2.2.</t>
  </si>
  <si>
    <t>3.2.3.</t>
  </si>
  <si>
    <t xml:space="preserve"> - бюджетным организациям </t>
  </si>
  <si>
    <t>кол-во месяцев с ГВС</t>
  </si>
  <si>
    <t>в отопительный период</t>
  </si>
  <si>
    <t>в неотопительный период</t>
  </si>
  <si>
    <t>среднее за год</t>
  </si>
  <si>
    <t>л/чел сут</t>
  </si>
  <si>
    <t>м3/чел в мес</t>
  </si>
  <si>
    <t>Расчет тарифов на горячую воду по группам потребителей</t>
  </si>
  <si>
    <t>Согласовано:</t>
  </si>
  <si>
    <t>Утверждаю:</t>
  </si>
  <si>
    <t xml:space="preserve">Руководитель организации коммунального комплекса _____________________________________  ________________________________/ФИО/                                                                      подпись                                                     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</si>
  <si>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</si>
  <si>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</si>
  <si>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</si>
  <si>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</si>
  <si>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</si>
  <si>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</si>
  <si>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</si>
  <si>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водоснабжения, в том числе</t>
  </si>
  <si>
    <t>3.3.1</t>
  </si>
  <si>
    <t>Технического качества</t>
  </si>
  <si>
    <t>3.3.2</t>
  </si>
  <si>
    <t>Питьевого качества</t>
  </si>
  <si>
    <t>3.3.3</t>
  </si>
  <si>
    <t>Покупка потерь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</si>
  <si>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</si>
  <si>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</si>
  <si>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</si>
  <si>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</si>
  <si>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3.5.1</t>
  </si>
  <si>
    <t>Средневзвешенная стоимость 1 кВт*ч</t>
  </si>
  <si>
    <t>руб.</t>
  </si>
  <si>
    <t>3.5.2</t>
  </si>
  <si>
    <t>Объем приобретенной электрической энергии</t>
  </si>
  <si>
    <t>тыс.кВт*ч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</si>
  <si>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</si>
  <si>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</si>
  <si>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</si>
  <si>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</si>
  <si>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</si>
  <si>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</si>
  <si>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</si>
  <si>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</si>
  <si>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</si>
  <si>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</si>
  <si>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</si>
  <si>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</si>
  <si>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</si>
  <si>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</si>
  <si>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</si>
  <si>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</si>
  <si>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</si>
  <si>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</si>
  <si>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</si>
  <si>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</si>
  <si>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</si>
  <si>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</si>
  <si>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</si>
  <si>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</si>
  <si>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</si>
  <si>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техническое обслуживание основных производственных средств, в том числе:</t>
  </si>
  <si>
    <t>3.13.1</t>
  </si>
  <si>
    <t>Заработная плата ремонтного персонала</t>
  </si>
  <si>
    <t>3.13.2</t>
  </si>
  <si>
    <t>Среднемесячная оплата труда рабочего 1 разряда (в случае отсутствия тарифной сетки - средняя оплата труда рабочих)</t>
  </si>
  <si>
    <t>3.13.3</t>
  </si>
  <si>
    <t>Численность ремонтного персонала на конец отчетного периода</t>
  </si>
  <si>
    <t>чел.</t>
  </si>
  <si>
    <t>3.13.4</t>
  </si>
  <si>
    <t>Отчисления на соц. нужды от заработной платы ремонтного персонала</t>
  </si>
  <si>
    <t>3.14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</si>
  <si>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</si>
  <si>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3.15</t>
  </si>
  <si>
    <t>налог на УСН(15%)</t>
  </si>
  <si>
    <t>3.16</t>
  </si>
  <si>
    <t>поверка приборов</t>
  </si>
  <si>
    <t>3.17</t>
  </si>
  <si>
    <t>расходы возмещаемые кассам за сбор платежей (3%)</t>
  </si>
  <si>
    <t>3.18</t>
  </si>
  <si>
    <t xml:space="preserve">ГСМ </t>
  </si>
  <si>
    <t>3.19</t>
  </si>
  <si>
    <t>плата  за  предельно  допустимые  выбросы (сбросы) загрязняющих веществ</t>
  </si>
  <si>
    <t>3.20</t>
  </si>
  <si>
    <t>услуги связи, аренда каналов связи, средства на страхование</t>
  </si>
  <si>
    <t>3.21</t>
  </si>
  <si>
    <t>Расходы  по  подготовке  и  освоению  производства (пусковые работы)</t>
  </si>
  <si>
    <t>3.22</t>
  </si>
  <si>
    <t>Подготовка кадров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</si>
  <si>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</si>
  <si>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</si>
  <si>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</si>
  <si>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</si>
  <si>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</si>
  <si>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</si>
  <si>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</si>
  <si>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</t>
  </si>
  <si>
    <t>Объем покупаемой холодной воды, используемой для горячего водоснабжения, в том числе:</t>
  </si>
  <si>
    <t>тыс.куб.м</t>
  </si>
  <si>
    <t>6.1</t>
  </si>
  <si>
    <t>6.2</t>
  </si>
  <si>
    <t>7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</si>
  <si>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</si>
  <si>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8</t>
  </si>
  <si>
    <t>Объем покупаемой тепловой энергии (мощности), используемой для горячего водоснабжения</t>
  </si>
  <si>
    <t>тыс. Гкал</t>
  </si>
  <si>
    <t>9</t>
  </si>
  <si>
    <t>Объем тепловой энергии, производимой с применением собственных источников и используемой для горячего водоснабжения</t>
  </si>
  <si>
    <t>10</t>
  </si>
  <si>
    <t>Объем отпущенной потребителям тепловой энергии (по ГВС),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</si>
  <si>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</si>
  <si>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</si>
  <si>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</si>
  <si>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</si>
  <si>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</si>
  <si>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Объем отпущенной потребителям горячей воды, в том числе:</t>
  </si>
  <si>
    <t>11.1</t>
  </si>
  <si>
    <t>11.2</t>
  </si>
  <si>
    <t>12</t>
  </si>
  <si>
    <t>Потери воды в сетях ГВС</t>
  </si>
  <si>
    <t>13</t>
  </si>
  <si>
    <t>Коэффициент потерь тепла трубопроводами систем централизованного ГВС</t>
  </si>
  <si>
    <t>гКал/час</t>
  </si>
  <si>
    <t>14</t>
  </si>
  <si>
    <t>Протяженность водопроводных сетей (в однотрубном исчислении)</t>
  </si>
  <si>
    <t>км</t>
  </si>
  <si>
    <t>15</t>
  </si>
  <si>
    <t>Среднесписочная численность основного производственного персонала</t>
  </si>
  <si>
    <t>16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</si>
  <si>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</si>
  <si>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</si>
  <si>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17</t>
  </si>
  <si>
    <t>Комментарии</t>
  </si>
  <si>
    <t>Стоимость услуг, отпущенных на собственные производственные нужды</t>
  </si>
  <si>
    <t>Примечание:</t>
  </si>
  <si>
    <t>Расходы по строкам с 3.3.по 3.22 указываются в части расходов, не включенных в себестоимость тепловой энергии</t>
  </si>
  <si>
    <t>Объем производства товаров и услуг</t>
  </si>
  <si>
    <t>Объем отпуска в сеть</t>
  </si>
  <si>
    <t>то же в % к отпуску в сеть</t>
  </si>
  <si>
    <t>Получено воды со стороны</t>
  </si>
  <si>
    <t>Потери покупной  воды</t>
  </si>
  <si>
    <t xml:space="preserve">Потери собственной воды </t>
  </si>
  <si>
    <t>Отпущено воды, всего</t>
  </si>
  <si>
    <t>3.2.4.</t>
  </si>
  <si>
    <t>Доля воды, отпущенной по показаниям приборов учета, в т.ч.</t>
  </si>
  <si>
    <t xml:space="preserve">Населению            </t>
  </si>
  <si>
    <t xml:space="preserve">Бюджетным потребителям       </t>
  </si>
  <si>
    <t xml:space="preserve">Прочим потребителям            </t>
  </si>
  <si>
    <t>Объем отпущенной воды на 1 человека</t>
  </si>
  <si>
    <t>Целевые показатели энергосбережения и повышения энергетической эффективности</t>
  </si>
  <si>
    <t>Сокращение потерь воды при подаче в сеть</t>
  </si>
  <si>
    <t>Оснащенность приборами учета потребителей</t>
  </si>
  <si>
    <t>Снижение потребления электрической энергии на технологические нужды</t>
  </si>
  <si>
    <t xml:space="preserve">Снижение потребления электрической энергии на собственные нуждые </t>
  </si>
  <si>
    <t>ОБЯЗАТЕЛЬНО ДЛЯ ЗАПОЛНЕНИЯ:</t>
  </si>
  <si>
    <t>по приборам учета</t>
  </si>
  <si>
    <t>по нормативу</t>
  </si>
  <si>
    <t>Объем реализации воды на сторону по приборам учета</t>
  </si>
  <si>
    <t>Объем реализации воды на сторону по нормативу</t>
  </si>
  <si>
    <t>м3/чел. в месяц</t>
  </si>
  <si>
    <t>5.2</t>
  </si>
  <si>
    <t>5.3</t>
  </si>
  <si>
    <t>5.4</t>
  </si>
  <si>
    <t>6.3</t>
  </si>
  <si>
    <t>6.4</t>
  </si>
  <si>
    <t>8.1</t>
  </si>
  <si>
    <t>8.2</t>
  </si>
  <si>
    <t>8.3</t>
  </si>
  <si>
    <t>8.4</t>
  </si>
  <si>
    <t>Стоимость 1гкал тепловой энергии                       (без НДС)</t>
  </si>
  <si>
    <t>Другим ОКК (перепродавцы услуг)</t>
  </si>
  <si>
    <t xml:space="preserve"> - другим ОКК (перепродавцам услуг)</t>
  </si>
  <si>
    <t>Другим ОКК (перепродавцам услуг)</t>
  </si>
  <si>
    <r>
      <t xml:space="preserve">Другие ОКК </t>
    </r>
    <r>
      <rPr>
        <sz val="11"/>
        <rFont val="Times New Roman"/>
        <family val="1"/>
      </rPr>
      <t>(перепродавцы услуг)</t>
    </r>
  </si>
  <si>
    <t xml:space="preserve">Общая присоединенная мощность потребитителей </t>
  </si>
  <si>
    <t>2012г.</t>
  </si>
  <si>
    <t>2013г.</t>
  </si>
  <si>
    <t>Форма №3-ПП ВС</t>
  </si>
  <si>
    <t>Управление энергосбережения и повышения энергетической эффективности Комиссии по государственному регулированию цен и тарифов в Белгородской области                                                                                     ______________________</t>
  </si>
  <si>
    <t>Срок реализации мероприятия, лет</t>
  </si>
  <si>
    <t>Финансовые потребности на реализацию мероприятия, тыс. руб.</t>
  </si>
  <si>
    <t>Ожидаемый эффект</t>
  </si>
  <si>
    <t>тыс. руб.</t>
  </si>
  <si>
    <t>Добавить</t>
  </si>
  <si>
    <t>Итого:</t>
  </si>
  <si>
    <t>X</t>
  </si>
  <si>
    <t>Форма №4-ПП ВС</t>
  </si>
  <si>
    <t xml:space="preserve">Отчет об исполнении плана мероприятий по повышению эффективности деятельности за </t>
  </si>
  <si>
    <t>год</t>
  </si>
  <si>
    <t>(наименование организации коммунального комплекса)</t>
  </si>
  <si>
    <t>Стадии технологического процесса</t>
  </si>
  <si>
    <t>Наименование и местонахождение объекта</t>
  </si>
  <si>
    <t>Затраты на реализацию мероприятий  (тыс.руб. без НДС)</t>
  </si>
  <si>
    <t>Объем работ в натуральных показателях</t>
  </si>
  <si>
    <t>Исполнитель /подрядчик работ</t>
  </si>
  <si>
    <t>номер договора</t>
  </si>
  <si>
    <t>Примечание</t>
  </si>
  <si>
    <t xml:space="preserve"> Источники финансирования</t>
  </si>
  <si>
    <t>Всего</t>
  </si>
  <si>
    <t>в том числе:</t>
  </si>
  <si>
    <t>Амортизация</t>
  </si>
  <si>
    <t>Прибыль (без учета налога на прибыль)</t>
  </si>
  <si>
    <t>Ремонтный фонд</t>
  </si>
  <si>
    <t>Бюджет</t>
  </si>
  <si>
    <t>Прочие источники</t>
  </si>
  <si>
    <t>Ед. изм.</t>
  </si>
  <si>
    <t>Значение (количество)</t>
  </si>
  <si>
    <t>I раздел. Мероприятия по капитальному ремонту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</si>
  <si>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</si>
  <si>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</si>
  <si>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</si>
  <si>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 (текущий и аварийный ремонт)</t>
  </si>
  <si>
    <t>Итого по III разделу</t>
  </si>
  <si>
    <t>IV раздел. Мероприятия по энергосбережению и повышению энергетической эффективности</t>
  </si>
  <si>
    <t>Итого по IV разделу</t>
  </si>
  <si>
    <t>ВСЕГО</t>
  </si>
  <si>
    <t>Калькуляция затрат по оказанию услуг горячего водоснабжения</t>
  </si>
  <si>
    <t>Таблица №4</t>
  </si>
  <si>
    <t>Таблица №6</t>
  </si>
  <si>
    <t>Расход тепловой энергии на подогрев 1 куб.м. воды</t>
  </si>
  <si>
    <t xml:space="preserve">Объем воды, используемой на собственное потребление организации, не связанное с регулируемым видом деятельности </t>
  </si>
  <si>
    <t>I. План мероприятий по повышению эффективности деятельности на 2014 год</t>
  </si>
  <si>
    <t>II. План мероприятий по энергосбережению и повышению энергетической эффективности деятельности  на 2014 год</t>
  </si>
  <si>
    <t>Факт 2012 года</t>
  </si>
  <si>
    <t>Предложение на 2014 год</t>
  </si>
  <si>
    <t xml:space="preserve">факт 2012 года </t>
  </si>
  <si>
    <t xml:space="preserve">ожид. 2013 года </t>
  </si>
  <si>
    <t xml:space="preserve">план на 2014год </t>
  </si>
  <si>
    <t>Факт 2012г.</t>
  </si>
  <si>
    <t>Ожид.2013г.</t>
  </si>
  <si>
    <t>План 2014г.</t>
  </si>
  <si>
    <t>Факт          2012 г.</t>
  </si>
  <si>
    <t>Ожид.       2013 г.</t>
  </si>
  <si>
    <t>План на        2014 г.</t>
  </si>
  <si>
    <t>к факту 2012г.</t>
  </si>
  <si>
    <t xml:space="preserve"> к ожид. 2013г.</t>
  </si>
  <si>
    <t>Ожидаемый 2013 год</t>
  </si>
  <si>
    <t>I полугодие</t>
  </si>
  <si>
    <t>II полугодие</t>
  </si>
  <si>
    <t xml:space="preserve">При использовании для приготовления горячей воды собственной или покупной тепловой энергии заполняются статьи калькуляции по пунктам: 2; 3; 3.1; 3.2; 3.3; 3.4, а также пункты с  6 по 14. </t>
  </si>
  <si>
    <t xml:space="preserve">Тариф, руб.куб.м (без НДС) </t>
  </si>
  <si>
    <t>ЗАЯВЛЕНИЕ</t>
  </si>
  <si>
    <t>(Полное наименование организации)</t>
  </si>
  <si>
    <t>(ИНН, КПП, ОГРН, ОКТМО )</t>
  </si>
  <si>
    <t>(общая, упрощенная)</t>
  </si>
  <si>
    <t>(Ф.И.О., должность)</t>
  </si>
  <si>
    <t>Руководитель организации                                                                 (расшифровка подписи)</t>
  </si>
  <si>
    <t>Печать организации                                                                             Дата</t>
  </si>
  <si>
    <t>Численность населения, получающего услуги горячего водоснабжения, в том числе:</t>
  </si>
  <si>
    <t>Период регулирования  2014 год</t>
  </si>
  <si>
    <t>Об установлении тарифов на горячую воду в открытой системе горячего водоснабжения</t>
  </si>
  <si>
    <t xml:space="preserve">                                                                  (указывается согласно ст.9 Федерального закона №190-ФЗ)</t>
  </si>
  <si>
    <t>Об установлении тарифов на горячую воду в закрытой системе горячего водоснабжения</t>
  </si>
  <si>
    <t xml:space="preserve">                                                                  (указывается согласно ст.32 Федерального закона № 416-ФЗ)</t>
  </si>
  <si>
    <t>Ожид. I полугодие 2013 года</t>
  </si>
  <si>
    <t>Ожид. II полугодие 2013 года</t>
  </si>
  <si>
    <t>Предложение на  I полугодие 2014 года</t>
  </si>
  <si>
    <t>Предложение на  II полугодие 2014 года</t>
  </si>
  <si>
    <t>Методом регулирования __________________________________________________________</t>
  </si>
  <si>
    <t>Заявитель:________________________________________________________________________</t>
  </si>
  <si>
    <t>Реквизиты организации:_____________________________________________________________</t>
  </si>
  <si>
    <t>Система налогообложения___________________________________________________________</t>
  </si>
  <si>
    <t>Юридический адрес:________________________________________________________________</t>
  </si>
  <si>
    <t>Почтовый адрес:___________________________________________________________________</t>
  </si>
  <si>
    <t>Руководитель организации:__________________________________________________________</t>
  </si>
  <si>
    <t>(Ф.И.О., должность) ________________________________________________________________</t>
  </si>
  <si>
    <t>Адреса электронной почты___________________________________________________________</t>
  </si>
  <si>
    <t>____________________________________________________________________________</t>
  </si>
  <si>
    <t>Исполнитель______________________________________________________________________</t>
  </si>
  <si>
    <t>Контактные телефоны:______________________________________________________________</t>
  </si>
  <si>
    <t>Факс: ____________________________________________________________________________</t>
  </si>
  <si>
    <t>для населения _________   в том числе:</t>
  </si>
  <si>
    <t>стоимость подогрева 1 м.куб. холодной воды   _________ , стоимость холодной воды __________</t>
  </si>
  <si>
    <t xml:space="preserve">для прочих потребителей _________  в том числе: </t>
  </si>
  <si>
    <t>Приложение: _______________________________________________________________________</t>
  </si>
  <si>
    <r>
      <t xml:space="preserve">Основание, по которым обращается заявитель для установления тарифов </t>
    </r>
    <r>
      <rPr>
        <sz val="10"/>
        <rFont val="Times New Roman"/>
        <family val="1"/>
      </rPr>
      <t>(очередной период регулирования,  регулирование тарифов впервые, досрочный пересмотр тарифов)</t>
    </r>
    <r>
      <rPr>
        <sz val="12"/>
        <rFont val="Times New Roman"/>
        <family val="1"/>
      </rPr>
      <t>:     __________________________</t>
    </r>
  </si>
  <si>
    <t xml:space="preserve">Производственная программа                                                               ООО "Белрегионтеплоэнерго"                                                           __________________________________________           </t>
  </si>
  <si>
    <t>Ремонт оборудования ЦТП</t>
  </si>
  <si>
    <t>1 год</t>
  </si>
  <si>
    <t>Обеспечение непрерывной подачи воды</t>
  </si>
  <si>
    <t>Мониторинг проблемных участков трубопроводов, утечек воды</t>
  </si>
  <si>
    <t>Контроль и снижение расхода ресурсов</t>
  </si>
  <si>
    <t>Генеральный директор</t>
  </si>
  <si>
    <t>И.М.Коломацкий</t>
  </si>
  <si>
    <t>сети ГВС Яковлевского района</t>
  </si>
  <si>
    <t>Ремонт ЦТП</t>
  </si>
  <si>
    <t>ЦТП 1, ЦТП 2, ЦТП 3, ЦТП 4, ЦТП  мкр.А,  г.Строитель</t>
  </si>
  <si>
    <t>хозспособ</t>
  </si>
  <si>
    <t>ООО "Белрегионтеплоэнерго"                                                                                 Председателю Комиссии по</t>
  </si>
  <si>
    <t xml:space="preserve"> от___________ №_______                                                                            государственному регулированию цен и</t>
  </si>
  <si>
    <t xml:space="preserve">                                                                                                                                 тарифов в Белгородской области</t>
  </si>
  <si>
    <t xml:space="preserve">Замена бака ГВС на котельной с.Смородино </t>
  </si>
  <si>
    <t xml:space="preserve">Замена насоса  ГВС на котельной с.Смородино </t>
  </si>
  <si>
    <t>2 год</t>
  </si>
  <si>
    <t>Замена счетчиков ГВС на котельных</t>
  </si>
  <si>
    <t>Обеспечение учета производимых ресурсов</t>
  </si>
  <si>
    <t>Кол-во болерных установок</t>
  </si>
  <si>
    <r>
      <rPr>
        <b/>
        <sz val="10"/>
        <rFont val="Arial Cyr"/>
        <family val="0"/>
      </rPr>
      <t>ЦТП -1</t>
    </r>
    <r>
      <rPr>
        <sz val="10"/>
        <rFont val="Arial Cyr"/>
        <family val="2"/>
      </rPr>
      <t xml:space="preserve"> (боллерная установка)</t>
    </r>
  </si>
  <si>
    <t>марка насосов: К 80-50-200
                        К 80-65-160
                        К 65-50-160</t>
  </si>
  <si>
    <t>3
1
1</t>
  </si>
  <si>
    <r>
      <rPr>
        <b/>
        <sz val="10"/>
        <rFont val="Arial Cyr"/>
        <family val="0"/>
      </rPr>
      <t xml:space="preserve">ЦТП -2 </t>
    </r>
    <r>
      <rPr>
        <sz val="10"/>
        <rFont val="Arial Cyr"/>
        <family val="2"/>
      </rPr>
      <t>(боллерная установка)</t>
    </r>
  </si>
  <si>
    <t>марка насосов: К 100-65-250
                        К   80-65-160
                        К   65-50-160</t>
  </si>
  <si>
    <t>4
2
1</t>
  </si>
  <si>
    <r>
      <rPr>
        <b/>
        <sz val="10"/>
        <rFont val="Arial Cyr"/>
        <family val="0"/>
      </rPr>
      <t>ЦТП -3</t>
    </r>
    <r>
      <rPr>
        <sz val="10"/>
        <rFont val="Arial Cyr"/>
        <family val="2"/>
      </rPr>
      <t xml:space="preserve"> (боллерная установка)</t>
    </r>
  </si>
  <si>
    <t>марка насосов: К 100-65-250
                        К   80-50-200</t>
  </si>
  <si>
    <t>3
2</t>
  </si>
  <si>
    <r>
      <rPr>
        <b/>
        <sz val="10"/>
        <rFont val="Arial Cyr"/>
        <family val="0"/>
      </rPr>
      <t xml:space="preserve">ЦТП -4 </t>
    </r>
    <r>
      <rPr>
        <sz val="10"/>
        <rFont val="Arial Cyr"/>
        <family val="2"/>
      </rPr>
      <t>(боллерная установка)</t>
    </r>
  </si>
  <si>
    <t>марка насос:  К 100-80-160
                      К 100-65-250
                      К   80-65-160</t>
  </si>
  <si>
    <t>2
1
4</t>
  </si>
  <si>
    <t>А.</t>
  </si>
  <si>
    <r>
      <rPr>
        <b/>
        <sz val="10"/>
        <rFont val="Arial Cyr"/>
        <family val="0"/>
      </rPr>
      <t>ЦТП -А</t>
    </r>
    <r>
      <rPr>
        <sz val="10"/>
        <rFont val="Arial Cyr"/>
        <family val="2"/>
      </rPr>
      <t xml:space="preserve">  (боллерная установка)</t>
    </r>
  </si>
  <si>
    <t>марка насосов: насос К 100-65-250
                        насос calpeda NM 50/25BE</t>
  </si>
  <si>
    <t>1
1</t>
  </si>
  <si>
    <t>Заявитель:   ООО "Белрегионтеплоэнерго"</t>
  </si>
  <si>
    <r>
      <t xml:space="preserve">Методом регулирования            </t>
    </r>
    <r>
      <rPr>
        <sz val="10"/>
        <rFont val="Arial Cyr"/>
        <family val="0"/>
      </rPr>
      <t>экономически обоснованных расходов</t>
    </r>
  </si>
  <si>
    <t>Реквизиты организации: 3123088748, 312101001, 1033107001190</t>
  </si>
  <si>
    <t>Система налогообложения          Общая</t>
  </si>
  <si>
    <t>Юридический адрес: 309070 Белгородская обл. г.Строитель ул. 2 Заводская д.3</t>
  </si>
  <si>
    <t>Почтовый адрес: 309070 Белгородская обл. г.Строитель ул. 2 Заводская д.3</t>
  </si>
  <si>
    <t>Руководитель организации: Коломацкий Иван Михайлович</t>
  </si>
  <si>
    <t>(Ф.И.О., должность)                 Генеральный директор</t>
  </si>
  <si>
    <t>Исполнитель                               Плотникова И.И., главный экономист</t>
  </si>
  <si>
    <t>Контактные телефоны:                 5-29-96,5-19-40</t>
  </si>
  <si>
    <t>Факс:  5-08-03</t>
  </si>
  <si>
    <t xml:space="preserve">Адреса электронной почты         po_brte@mail.ru </t>
  </si>
  <si>
    <r>
      <t xml:space="preserve">Основание, по которым обращается заявитель для установления тарифов </t>
    </r>
    <r>
      <rPr>
        <sz val="10"/>
        <rFont val="Times New Roman"/>
        <family val="1"/>
      </rPr>
      <t>(очередной период регулирование,  регулирование тарифов впервые, досрочный пересмотр тарифов)</t>
    </r>
    <r>
      <rPr>
        <sz val="12"/>
        <rFont val="Times New Roman"/>
        <family val="1"/>
      </rPr>
      <t>:   очередной период регулирования</t>
    </r>
  </si>
  <si>
    <t>для населения 122,19 руб. в том числе:стоимость подогрева 1 м.куб. холодной воды   ; 98,15 руб.</t>
  </si>
  <si>
    <t xml:space="preserve">для прочих потребителей 205,07 в том числе:стоимость подогрева 1 м.куб. холодной воды  181,03. </t>
  </si>
  <si>
    <t>2014г.</t>
  </si>
  <si>
    <t>Приложение: на 9 листах</t>
  </si>
  <si>
    <t>Руководитель организации                                                                 Коломацкий И.М.</t>
  </si>
  <si>
    <t xml:space="preserve">Расходы на производство ГВС включены в состав затрат на производство тепловой энергии.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</si>
</sst>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#,##0_ ;[Red]\-#,##0\ "/>
    <numFmt numFmtId="170" formatCode="_(* #,##0_);_(* \(#,##0\);_(* &quot;-&quot;??_);_(@_)"/>
    <numFmt numFmtId="171" formatCode="0_ ;[Red]\-0\ "/>
    <numFmt numFmtId="172" formatCode="d\ mmm"/>
    <numFmt numFmtId="173" formatCode="General_)"/>
    <numFmt numFmtId="174" formatCode="#,##0.0000"/>
    <numFmt numFmtId="175" formatCode="&quot;$&quot;#,##0_);[Red]\(&quot;$&quot;#,##0\)"/>
    <numFmt numFmtId="176" formatCode="_-* #,##0_-;\-* #,##0_-;_-* &quot;-&quot;_-;_-@_-"/>
    <numFmt numFmtId="177" formatCode="_-* #,##0.00_-;\-* #,##0.00_-;_-* &quot;-&quot;??_-;_-@_-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0.0000"/>
    <numFmt numFmtId="184" formatCode="\$#\.00"/>
    <numFmt numFmtId="185" formatCode="%#\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%"/>
    <numFmt numFmtId="191" formatCode="0.0000000"/>
    <numFmt numFmtId="192" formatCode="0.000000"/>
    <numFmt numFmtId="193" formatCode="0.00000"/>
  </numFmts>
  <fonts count="120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10"/>
      <name val="Arial"/>
      <family val="2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1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sz val="14"/>
      <name val="Times New Roman Cyr"/>
      <family val="1"/>
    </font>
    <font>
      <b/>
      <sz val="9"/>
      <name val="Times New Roman Cyr"/>
      <family val="1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sz val="8"/>
      <name val="Arial"/>
      <family val="2"/>
    </font>
    <font>
      <sz val="8"/>
      <color indexed="9"/>
      <name val="Times New Roman Cyr"/>
      <family val="1"/>
    </font>
    <font>
      <sz val="9"/>
      <color indexed="9"/>
      <name val="Times New Roman Cyr"/>
      <family val="1"/>
    </font>
    <font>
      <b/>
      <sz val="12"/>
      <color indexed="8"/>
      <name val="Times New Roman Cyr"/>
      <family val="1"/>
    </font>
    <font>
      <u val="single"/>
      <sz val="10"/>
      <color indexed="12"/>
      <name val="Courier"/>
      <family val="1"/>
    </font>
    <font>
      <b/>
      <sz val="10"/>
      <color indexed="12"/>
      <name val="Arial Cyr"/>
      <family val="2"/>
    </font>
    <font>
      <u val="single"/>
      <sz val="10"/>
      <color indexed="36"/>
      <name val="Courier"/>
      <family val="1"/>
    </font>
    <font>
      <sz val="11"/>
      <color indexed="17"/>
      <name val="Times New Roman Cyr"/>
      <family val="1"/>
    </font>
    <font>
      <b/>
      <sz val="11"/>
      <color indexed="17"/>
      <name val="Times New Roman Cyr"/>
      <family val="1"/>
    </font>
    <font>
      <b/>
      <sz val="10"/>
      <name val="Arial Cyr"/>
      <family val="0"/>
    </font>
    <font>
      <sz val="8"/>
      <color indexed="8"/>
      <name val="Times New Roman Cyr"/>
      <family val="1"/>
    </font>
    <font>
      <i/>
      <sz val="10"/>
      <color indexed="8"/>
      <name val="Times New Roman Cyr"/>
      <family val="1"/>
    </font>
    <font>
      <sz val="8"/>
      <name val="Arial Cyr"/>
      <family val="0"/>
    </font>
    <font>
      <i/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 Cyr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name val="Tahoma"/>
      <family val="2"/>
    </font>
    <font>
      <b/>
      <sz val="16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name val="Tahoma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4"/>
      <color indexed="22"/>
      <name val="Times New Roman"/>
      <family val="1"/>
    </font>
    <font>
      <sz val="10"/>
      <color indexed="20"/>
      <name val="Times New Roman"/>
      <family val="1"/>
    </font>
    <font>
      <sz val="11"/>
      <color indexed="20"/>
      <name val="Times New Roman"/>
      <family val="1"/>
    </font>
    <font>
      <u val="single"/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lightUp">
        <fgColor indexed="22"/>
        <bgColor indexed="9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42" fillId="0" borderId="1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44" fontId="42" fillId="0" borderId="0">
      <alignment/>
      <protection locked="0"/>
    </xf>
    <xf numFmtId="44" fontId="42" fillId="0" borderId="0">
      <alignment/>
      <protection locked="0"/>
    </xf>
    <xf numFmtId="44" fontId="42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180" fontId="42" fillId="0" borderId="1">
      <alignment/>
      <protection locked="0"/>
    </xf>
    <xf numFmtId="0" fontId="44" fillId="2" borderId="0">
      <alignment/>
      <protection/>
    </xf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71" fillId="4" borderId="0" applyNumberFormat="0" applyBorder="0" applyAlignment="0" applyProtection="0"/>
    <xf numFmtId="0" fontId="60" fillId="21" borderId="2" applyNumberFormat="0" applyAlignment="0" applyProtection="0"/>
    <xf numFmtId="0" fontId="68" fillId="22" borderId="3" applyNumberFormat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65" fontId="93" fillId="0" borderId="0" applyFill="0" applyBorder="0" applyAlignment="0" applyProtection="0"/>
    <xf numFmtId="165" fontId="28" fillId="0" borderId="0" applyFill="0" applyBorder="0" applyAlignment="0" applyProtection="0"/>
    <xf numFmtId="165" fontId="94" fillId="0" borderId="0" applyFill="0" applyBorder="0" applyAlignment="0" applyProtection="0"/>
    <xf numFmtId="165" fontId="95" fillId="0" borderId="0" applyFill="0" applyBorder="0" applyAlignment="0" applyProtection="0"/>
    <xf numFmtId="165" fontId="96" fillId="0" borderId="0" applyFill="0" applyBorder="0" applyAlignment="0" applyProtection="0"/>
    <xf numFmtId="165" fontId="97" fillId="0" borderId="0" applyFill="0" applyBorder="0" applyAlignment="0" applyProtection="0"/>
    <xf numFmtId="165" fontId="98" fillId="0" borderId="0" applyFill="0" applyBorder="0" applyAlignment="0" applyProtection="0"/>
    <xf numFmtId="0" fontId="77" fillId="5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8" fillId="8" borderId="2" applyNumberFormat="0" applyAlignment="0" applyProtection="0"/>
    <xf numFmtId="0" fontId="73" fillId="0" borderId="7" applyNumberFormat="0" applyFill="0" applyAlignment="0" applyProtection="0"/>
    <xf numFmtId="0" fontId="70" fillId="23" borderId="0" applyNumberFormat="0" applyBorder="0" applyAlignment="0" applyProtection="0"/>
    <xf numFmtId="0" fontId="44" fillId="0" borderId="8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74" fillId="0" borderId="0">
      <alignment/>
      <protection/>
    </xf>
    <xf numFmtId="0" fontId="66" fillId="24" borderId="9" applyNumberFormat="0" applyFont="0" applyAlignment="0" applyProtection="0"/>
    <xf numFmtId="0" fontId="59" fillId="21" borderId="10" applyNumberFormat="0" applyAlignment="0" applyProtection="0"/>
    <xf numFmtId="0" fontId="48" fillId="0" borderId="0" applyNumberFormat="0">
      <alignment horizontal="left"/>
      <protection/>
    </xf>
    <xf numFmtId="4" fontId="49" fillId="23" borderId="11" applyNumberFormat="0" applyProtection="0">
      <alignment vertical="center"/>
    </xf>
    <xf numFmtId="4" fontId="50" fillId="23" borderId="11" applyNumberFormat="0" applyProtection="0">
      <alignment vertical="center"/>
    </xf>
    <xf numFmtId="4" fontId="49" fillId="23" borderId="11" applyNumberFormat="0" applyProtection="0">
      <alignment horizontal="left" vertical="center" indent="1"/>
    </xf>
    <xf numFmtId="0" fontId="49" fillId="23" borderId="11" applyNumberFormat="0" applyProtection="0">
      <alignment horizontal="left" vertical="top" indent="1"/>
    </xf>
    <xf numFmtId="4" fontId="49" fillId="25" borderId="0" applyNumberFormat="0" applyProtection="0">
      <alignment horizontal="left" vertical="center" indent="1"/>
    </xf>
    <xf numFmtId="4" fontId="51" fillId="4" borderId="11" applyNumberFormat="0" applyProtection="0">
      <alignment horizontal="right" vertical="center"/>
    </xf>
    <xf numFmtId="4" fontId="51" fillId="10" borderId="11" applyNumberFormat="0" applyProtection="0">
      <alignment horizontal="right" vertical="center"/>
    </xf>
    <xf numFmtId="4" fontId="51" fillId="18" borderId="11" applyNumberFormat="0" applyProtection="0">
      <alignment horizontal="right" vertical="center"/>
    </xf>
    <xf numFmtId="4" fontId="51" fillId="12" borderId="11" applyNumberFormat="0" applyProtection="0">
      <alignment horizontal="right" vertical="center"/>
    </xf>
    <xf numFmtId="4" fontId="51" fillId="16" borderId="11" applyNumberFormat="0" applyProtection="0">
      <alignment horizontal="right" vertical="center"/>
    </xf>
    <xf numFmtId="4" fontId="51" fillId="20" borderId="11" applyNumberFormat="0" applyProtection="0">
      <alignment horizontal="right" vertical="center"/>
    </xf>
    <xf numFmtId="4" fontId="51" fillId="19" borderId="11" applyNumberFormat="0" applyProtection="0">
      <alignment horizontal="right" vertical="center"/>
    </xf>
    <xf numFmtId="4" fontId="51" fillId="26" borderId="11" applyNumberFormat="0" applyProtection="0">
      <alignment horizontal="right" vertical="center"/>
    </xf>
    <xf numFmtId="4" fontId="51" fillId="11" borderId="11" applyNumberFormat="0" applyProtection="0">
      <alignment horizontal="right" vertical="center"/>
    </xf>
    <xf numFmtId="4" fontId="49" fillId="27" borderId="12" applyNumberFormat="0" applyProtection="0">
      <alignment horizontal="left" vertical="center" indent="1"/>
    </xf>
    <xf numFmtId="4" fontId="51" fillId="28" borderId="0" applyNumberFormat="0" applyProtection="0">
      <alignment horizontal="left" vertical="center" indent="1"/>
    </xf>
    <xf numFmtId="4" fontId="52" fillId="29" borderId="0" applyNumberFormat="0" applyProtection="0">
      <alignment horizontal="left" vertical="center" indent="1"/>
    </xf>
    <xf numFmtId="4" fontId="51" fillId="25" borderId="11" applyNumberFormat="0" applyProtection="0">
      <alignment horizontal="right" vertical="center"/>
    </xf>
    <xf numFmtId="4" fontId="51" fillId="28" borderId="0" applyNumberFormat="0" applyProtection="0">
      <alignment horizontal="left" vertical="center" indent="1"/>
    </xf>
    <xf numFmtId="4" fontId="51" fillId="25" borderId="0" applyNumberFormat="0" applyProtection="0">
      <alignment horizontal="left" vertical="center" indent="1"/>
    </xf>
    <xf numFmtId="0" fontId="5" fillId="29" borderId="11" applyNumberFormat="0" applyProtection="0">
      <alignment horizontal="left" vertical="center" indent="1"/>
    </xf>
    <xf numFmtId="0" fontId="5" fillId="29" borderId="11" applyNumberFormat="0" applyProtection="0">
      <alignment horizontal="left" vertical="top" indent="1"/>
    </xf>
    <xf numFmtId="0" fontId="5" fillId="25" borderId="11" applyNumberFormat="0" applyProtection="0">
      <alignment horizontal="left" vertical="center" indent="1"/>
    </xf>
    <xf numFmtId="0" fontId="5" fillId="25" borderId="11" applyNumberFormat="0" applyProtection="0">
      <alignment horizontal="left" vertical="top" indent="1"/>
    </xf>
    <xf numFmtId="0" fontId="5" fillId="9" borderId="11" applyNumberFormat="0" applyProtection="0">
      <alignment horizontal="left" vertical="center" indent="1"/>
    </xf>
    <xf numFmtId="0" fontId="5" fillId="9" borderId="11" applyNumberFormat="0" applyProtection="0">
      <alignment horizontal="left" vertical="top" indent="1"/>
    </xf>
    <xf numFmtId="0" fontId="5" fillId="28" borderId="11" applyNumberFormat="0" applyProtection="0">
      <alignment horizontal="left" vertical="center" indent="1"/>
    </xf>
    <xf numFmtId="0" fontId="5" fillId="28" borderId="11" applyNumberFormat="0" applyProtection="0">
      <alignment horizontal="left" vertical="top" indent="1"/>
    </xf>
    <xf numFmtId="4" fontId="51" fillId="24" borderId="11" applyNumberFormat="0" applyProtection="0">
      <alignment vertical="center"/>
    </xf>
    <xf numFmtId="4" fontId="53" fillId="24" borderId="11" applyNumberFormat="0" applyProtection="0">
      <alignment vertical="center"/>
    </xf>
    <xf numFmtId="4" fontId="51" fillId="24" borderId="11" applyNumberFormat="0" applyProtection="0">
      <alignment horizontal="left" vertical="center" indent="1"/>
    </xf>
    <xf numFmtId="0" fontId="51" fillId="24" borderId="11" applyNumberFormat="0" applyProtection="0">
      <alignment horizontal="left" vertical="top" indent="1"/>
    </xf>
    <xf numFmtId="4" fontId="51" fillId="28" borderId="11" applyNumberFormat="0" applyProtection="0">
      <alignment horizontal="right" vertical="center"/>
    </xf>
    <xf numFmtId="4" fontId="53" fillId="28" borderId="11" applyNumberFormat="0" applyProtection="0">
      <alignment horizontal="right" vertical="center"/>
    </xf>
    <xf numFmtId="4" fontId="51" fillId="25" borderId="11" applyNumberFormat="0" applyProtection="0">
      <alignment horizontal="left" vertical="center" indent="1"/>
    </xf>
    <xf numFmtId="0" fontId="51" fillId="25" borderId="11" applyNumberFormat="0" applyProtection="0">
      <alignment horizontal="left" vertical="top" indent="1"/>
    </xf>
    <xf numFmtId="4" fontId="54" fillId="30" borderId="0" applyNumberFormat="0" applyProtection="0">
      <alignment horizontal="left" vertical="center" indent="1"/>
    </xf>
    <xf numFmtId="4" fontId="20" fillId="28" borderId="11" applyNumberFormat="0" applyProtection="0">
      <alignment horizontal="right" vertical="center"/>
    </xf>
    <xf numFmtId="0" fontId="55" fillId="31" borderId="0">
      <alignment/>
      <protection/>
    </xf>
    <xf numFmtId="49" fontId="56" fillId="31" borderId="0">
      <alignment/>
      <protection/>
    </xf>
    <xf numFmtId="49" fontId="57" fillId="31" borderId="13">
      <alignment/>
      <protection/>
    </xf>
    <xf numFmtId="49" fontId="57" fillId="31" borderId="0">
      <alignment/>
      <protection/>
    </xf>
    <xf numFmtId="0" fontId="55" fillId="32" borderId="13">
      <alignment/>
      <protection locked="0"/>
    </xf>
    <xf numFmtId="0" fontId="55" fillId="31" borderId="0">
      <alignment/>
      <protection/>
    </xf>
    <xf numFmtId="0" fontId="57" fillId="33" borderId="0">
      <alignment/>
      <protection/>
    </xf>
    <xf numFmtId="0" fontId="57" fillId="11" borderId="0">
      <alignment/>
      <protection/>
    </xf>
    <xf numFmtId="0" fontId="57" fillId="12" borderId="0">
      <alignment/>
      <protection/>
    </xf>
    <xf numFmtId="0" fontId="74" fillId="0" borderId="0">
      <alignment/>
      <protection/>
    </xf>
    <xf numFmtId="0" fontId="69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173" fontId="0" fillId="0" borderId="15">
      <alignment/>
      <protection locked="0"/>
    </xf>
    <xf numFmtId="0" fontId="58" fillId="8" borderId="2" applyNumberFormat="0" applyAlignment="0" applyProtection="0"/>
    <xf numFmtId="0" fontId="59" fillId="21" borderId="10" applyNumberFormat="0" applyAlignment="0" applyProtection="0"/>
    <xf numFmtId="0" fontId="60" fillId="21" borderId="2" applyNumberFormat="0" applyAlignment="0" applyProtection="0"/>
    <xf numFmtId="0" fontId="3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Border="0">
      <alignment horizontal="center" vertical="center" wrapText="1"/>
      <protection/>
    </xf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16">
      <alignment horizontal="center" vertical="center" wrapText="1"/>
      <protection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5" fillId="0" borderId="17" applyBorder="0">
      <alignment horizontal="center" vertical="center" wrapText="1"/>
      <protection/>
    </xf>
    <xf numFmtId="173" fontId="33" fillId="7" borderId="15">
      <alignment/>
      <protection/>
    </xf>
    <xf numFmtId="4" fontId="66" fillId="23" borderId="16" applyBorder="0">
      <alignment horizontal="right"/>
      <protection/>
    </xf>
    <xf numFmtId="0" fontId="67" fillId="0" borderId="14" applyNumberFormat="0" applyFill="0" applyAlignment="0" applyProtection="0"/>
    <xf numFmtId="0" fontId="18" fillId="0" borderId="1" applyNumberFormat="0" applyFill="0" applyAlignment="0" applyProtection="0"/>
    <xf numFmtId="0" fontId="68" fillId="22" borderId="3" applyNumberFormat="0" applyAlignment="0" applyProtection="0"/>
    <xf numFmtId="0" fontId="18" fillId="5" borderId="0" applyFill="0">
      <alignment wrapText="1"/>
      <protection/>
    </xf>
    <xf numFmtId="0" fontId="18" fillId="5" borderId="0" applyFill="0">
      <alignment wrapText="1"/>
      <protection/>
    </xf>
    <xf numFmtId="0" fontId="18" fillId="5" borderId="0" applyFill="0">
      <alignment wrapText="1"/>
      <protection/>
    </xf>
    <xf numFmtId="0" fontId="18" fillId="5" borderId="0" applyFill="0">
      <alignment wrapText="1"/>
      <protection/>
    </xf>
    <xf numFmtId="0" fontId="18" fillId="5" borderId="0" applyFill="0">
      <alignment wrapText="1"/>
      <protection/>
    </xf>
    <xf numFmtId="0" fontId="18" fillId="5" borderId="0" applyFill="0">
      <alignment wrapText="1"/>
      <protection/>
    </xf>
    <xf numFmtId="0" fontId="101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168" fontId="37" fillId="5" borderId="16">
      <alignment wrapText="1"/>
      <protection/>
    </xf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71" fillId="4" borderId="0" applyNumberFormat="0" applyBorder="0" applyAlignment="0" applyProtection="0"/>
    <xf numFmtId="165" fontId="6" fillId="23" borderId="18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>
      <alignment/>
      <protection/>
    </xf>
    <xf numFmtId="165" fontId="18" fillId="0" borderId="0" applyFill="0" applyBorder="0" applyAlignment="0" applyProtection="0"/>
    <xf numFmtId="0" fontId="75" fillId="0" borderId="0" applyNumberFormat="0" applyFill="0" applyBorder="0" applyAlignment="0" applyProtection="0"/>
    <xf numFmtId="49" fontId="18" fillId="0" borderId="0">
      <alignment horizontal="center"/>
      <protection/>
    </xf>
    <xf numFmtId="41" fontId="76" fillId="0" borderId="0" applyFont="0" applyFill="0" applyBorder="0" applyAlignment="0" applyProtection="0"/>
    <xf numFmtId="164" fontId="0" fillId="0" borderId="0" applyFont="0" applyFill="0" applyBorder="0" applyAlignment="0" applyProtection="0"/>
    <xf numFmtId="2" fontId="1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66" fillId="5" borderId="0" applyBorder="0">
      <alignment horizontal="right"/>
      <protection/>
    </xf>
    <xf numFmtId="4" fontId="66" fillId="8" borderId="19" applyBorder="0">
      <alignment horizontal="right"/>
      <protection/>
    </xf>
    <xf numFmtId="4" fontId="66" fillId="5" borderId="16" applyFont="0" applyBorder="0">
      <alignment horizontal="right"/>
      <protection/>
    </xf>
    <xf numFmtId="0" fontId="77" fillId="5" borderId="0" applyNumberFormat="0" applyBorder="0" applyAlignment="0" applyProtection="0"/>
    <xf numFmtId="44" fontId="42" fillId="0" borderId="0">
      <alignment/>
      <protection locked="0"/>
    </xf>
  </cellStyleXfs>
  <cellXfs count="899">
    <xf numFmtId="0" fontId="0" fillId="0" borderId="0" xfId="0" applyAlignment="1">
      <alignment/>
    </xf>
    <xf numFmtId="0" fontId="11" fillId="0" borderId="0" xfId="208" applyFont="1" applyFill="1">
      <alignment/>
      <protection/>
    </xf>
    <xf numFmtId="0" fontId="10" fillId="0" borderId="0" xfId="0" applyFont="1" applyFill="1" applyAlignment="1" applyProtection="1">
      <alignment/>
      <protection locked="0"/>
    </xf>
    <xf numFmtId="0" fontId="11" fillId="0" borderId="0" xfId="208" applyFont="1" applyFill="1" applyAlignment="1">
      <alignment vertical="top"/>
      <protection/>
    </xf>
    <xf numFmtId="0" fontId="10" fillId="0" borderId="0" xfId="208" applyFont="1" applyFill="1" applyAlignment="1">
      <alignment horizontal="centerContinuous" vertical="top"/>
      <protection/>
    </xf>
    <xf numFmtId="0" fontId="10" fillId="0" borderId="0" xfId="208" applyFont="1" applyFill="1" applyAlignment="1">
      <alignment horizontal="centerContinuous" vertical="top" wrapText="1"/>
      <protection/>
    </xf>
    <xf numFmtId="0" fontId="11" fillId="0" borderId="0" xfId="208" applyFont="1" applyFill="1" applyAlignment="1">
      <alignment vertical="top" wrapText="1"/>
      <protection/>
    </xf>
    <xf numFmtId="0" fontId="12" fillId="0" borderId="0" xfId="0" applyFont="1" applyFill="1" applyAlignment="1" applyProtection="1">
      <alignment/>
      <protection locked="0"/>
    </xf>
    <xf numFmtId="0" fontId="10" fillId="0" borderId="0" xfId="208" applyFont="1" applyFill="1" applyAlignment="1">
      <alignment vertical="top" wrapText="1"/>
      <protection/>
    </xf>
    <xf numFmtId="0" fontId="11" fillId="0" borderId="0" xfId="208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2" fillId="0" borderId="16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1" fillId="0" borderId="16" xfId="208" applyFont="1" applyFill="1" applyBorder="1" applyAlignment="1">
      <alignment vertical="top" wrapText="1"/>
      <protection/>
    </xf>
    <xf numFmtId="0" fontId="4" fillId="0" borderId="0" xfId="214" applyFill="1" applyBorder="1" applyAlignment="1">
      <alignment horizontal="right" vertical="top" wrapText="1"/>
      <protection/>
    </xf>
    <xf numFmtId="0" fontId="4" fillId="0" borderId="0" xfId="214" applyFill="1" applyBorder="1">
      <alignment/>
      <protection/>
    </xf>
    <xf numFmtId="0" fontId="4" fillId="0" borderId="0" xfId="214" applyFill="1" applyBorder="1" applyAlignment="1">
      <alignment horizontal="right"/>
      <protection/>
    </xf>
    <xf numFmtId="171" fontId="17" fillId="0" borderId="0" xfId="214" applyNumberFormat="1" applyFont="1" applyFill="1" applyBorder="1">
      <alignment/>
      <protection/>
    </xf>
    <xf numFmtId="0" fontId="6" fillId="0" borderId="0" xfId="214" applyFont="1" applyFill="1" applyBorder="1">
      <alignment/>
      <protection/>
    </xf>
    <xf numFmtId="0" fontId="18" fillId="0" borderId="0" xfId="214" applyFont="1" applyFill="1" applyBorder="1">
      <alignment/>
      <protection/>
    </xf>
    <xf numFmtId="171" fontId="19" fillId="0" borderId="0" xfId="214" applyNumberFormat="1" applyFont="1" applyFill="1" applyBorder="1">
      <alignment/>
      <protection/>
    </xf>
    <xf numFmtId="49" fontId="9" fillId="0" borderId="0" xfId="214" applyNumberFormat="1" applyFont="1" applyFill="1" applyBorder="1" applyAlignment="1">
      <alignment horizontal="center" vertical="top"/>
      <protection/>
    </xf>
    <xf numFmtId="49" fontId="2" fillId="0" borderId="0" xfId="214" applyNumberFormat="1" applyFont="1" applyFill="1" applyBorder="1" applyAlignment="1">
      <alignment horizontal="center" vertical="top"/>
      <protection/>
    </xf>
    <xf numFmtId="0" fontId="5" fillId="0" borderId="0" xfId="214" applyFont="1" applyFill="1" applyBorder="1">
      <alignment/>
      <protection/>
    </xf>
    <xf numFmtId="171" fontId="20" fillId="0" borderId="0" xfId="214" applyNumberFormat="1" applyFont="1" applyFill="1" applyBorder="1">
      <alignment/>
      <protection/>
    </xf>
    <xf numFmtId="49" fontId="21" fillId="0" borderId="19" xfId="214" applyNumberFormat="1" applyFont="1" applyFill="1" applyBorder="1" applyAlignment="1">
      <alignment horizontal="center" vertical="center" wrapText="1"/>
      <protection/>
    </xf>
    <xf numFmtId="0" fontId="21" fillId="0" borderId="23" xfId="214" applyFont="1" applyFill="1" applyBorder="1" applyAlignment="1">
      <alignment horizontal="center" vertical="center" wrapText="1"/>
      <protection/>
    </xf>
    <xf numFmtId="0" fontId="21" fillId="0" borderId="24" xfId="215" applyFont="1" applyFill="1" applyBorder="1" applyAlignment="1">
      <alignment horizontal="center" vertical="center" wrapText="1"/>
      <protection/>
    </xf>
    <xf numFmtId="0" fontId="21" fillId="0" borderId="23" xfId="215" applyFont="1" applyFill="1" applyBorder="1" applyAlignment="1">
      <alignment horizontal="center" vertical="center" wrapText="1"/>
      <protection/>
    </xf>
    <xf numFmtId="0" fontId="21" fillId="0" borderId="0" xfId="214" applyFont="1" applyFill="1" applyBorder="1" applyAlignment="1">
      <alignment horizontal="center" vertical="center" wrapText="1"/>
      <protection/>
    </xf>
    <xf numFmtId="171" fontId="22" fillId="0" borderId="0" xfId="214" applyNumberFormat="1" applyFont="1" applyFill="1" applyBorder="1" applyAlignment="1">
      <alignment horizontal="center" vertical="center" wrapText="1"/>
      <protection/>
    </xf>
    <xf numFmtId="0" fontId="21" fillId="0" borderId="0" xfId="214" applyFont="1" applyFill="1" applyBorder="1" applyAlignment="1">
      <alignment horizontal="center" vertical="center"/>
      <protection/>
    </xf>
    <xf numFmtId="171" fontId="22" fillId="0" borderId="0" xfId="214" applyNumberFormat="1" applyFont="1" applyFill="1" applyBorder="1" applyAlignment="1">
      <alignment horizontal="center" vertical="center"/>
      <protection/>
    </xf>
    <xf numFmtId="3" fontId="21" fillId="0" borderId="0" xfId="239" applyNumberFormat="1" applyFont="1" applyFill="1" applyBorder="1" applyAlignment="1" applyProtection="1">
      <alignment vertical="center"/>
      <protection locked="0"/>
    </xf>
    <xf numFmtId="0" fontId="4" fillId="0" borderId="0" xfId="214" applyFont="1" applyFill="1" applyBorder="1">
      <alignment/>
      <protection/>
    </xf>
    <xf numFmtId="3" fontId="9" fillId="0" borderId="0" xfId="239" applyNumberFormat="1" applyFont="1" applyFill="1" applyBorder="1" applyAlignment="1" applyProtection="1">
      <alignment vertical="center"/>
      <protection locked="0"/>
    </xf>
    <xf numFmtId="171" fontId="17" fillId="0" borderId="0" xfId="214" applyNumberFormat="1" applyFont="1" applyFill="1" applyBorder="1">
      <alignment/>
      <protection/>
    </xf>
    <xf numFmtId="3" fontId="2" fillId="0" borderId="0" xfId="239" applyNumberFormat="1" applyFont="1" applyFill="1" applyBorder="1" applyAlignment="1" applyProtection="1">
      <alignment/>
      <protection locked="0"/>
    </xf>
    <xf numFmtId="3" fontId="21" fillId="0" borderId="0" xfId="239" applyNumberFormat="1" applyFont="1" applyFill="1" applyBorder="1" applyAlignment="1" applyProtection="1">
      <alignment horizontal="right" vertical="center"/>
      <protection locked="0"/>
    </xf>
    <xf numFmtId="3" fontId="23" fillId="0" borderId="25" xfId="240" applyNumberFormat="1" applyFont="1" applyFill="1" applyBorder="1" applyAlignment="1" applyProtection="1">
      <alignment horizontal="right"/>
      <protection locked="0"/>
    </xf>
    <xf numFmtId="3" fontId="21" fillId="0" borderId="25" xfId="239" applyNumberFormat="1" applyFont="1" applyFill="1" applyBorder="1" applyAlignment="1" applyProtection="1">
      <alignment horizontal="right" vertical="center"/>
      <protection locked="0"/>
    </xf>
    <xf numFmtId="3" fontId="23" fillId="0" borderId="0" xfId="240" applyNumberFormat="1" applyFont="1" applyFill="1" applyBorder="1" applyAlignment="1" applyProtection="1">
      <alignment horizontal="right"/>
      <protection locked="0"/>
    </xf>
    <xf numFmtId="3" fontId="9" fillId="0" borderId="0" xfId="239" applyNumberFormat="1" applyFont="1" applyFill="1" applyBorder="1" applyAlignment="1" applyProtection="1">
      <alignment/>
      <protection locked="0"/>
    </xf>
    <xf numFmtId="171" fontId="25" fillId="0" borderId="0" xfId="214" applyNumberFormat="1" applyFont="1" applyFill="1" applyBorder="1">
      <alignment/>
      <protection/>
    </xf>
    <xf numFmtId="0" fontId="24" fillId="0" borderId="0" xfId="214" applyFont="1" applyFill="1" applyBorder="1">
      <alignment/>
      <protection/>
    </xf>
    <xf numFmtId="49" fontId="2" fillId="0" borderId="0" xfId="214" applyNumberFormat="1" applyFont="1" applyFill="1" applyBorder="1">
      <alignment/>
      <protection/>
    </xf>
    <xf numFmtId="0" fontId="2" fillId="0" borderId="0" xfId="214" applyFont="1" applyFill="1" applyBorder="1">
      <alignment/>
      <protection/>
    </xf>
    <xf numFmtId="171" fontId="26" fillId="0" borderId="0" xfId="214" applyNumberFormat="1" applyFont="1" applyFill="1" applyBorder="1">
      <alignment/>
      <protection/>
    </xf>
    <xf numFmtId="49" fontId="3" fillId="0" borderId="0" xfId="214" applyNumberFormat="1" applyFont="1" applyFill="1" applyBorder="1">
      <alignment/>
      <protection/>
    </xf>
    <xf numFmtId="170" fontId="3" fillId="0" borderId="0" xfId="240" applyNumberFormat="1" applyFont="1" applyFill="1" applyBorder="1" applyAlignment="1">
      <alignment horizontal="right"/>
    </xf>
    <xf numFmtId="0" fontId="3" fillId="0" borderId="0" xfId="214" applyFont="1" applyFill="1" applyBorder="1" applyAlignment="1">
      <alignment horizontal="right"/>
      <protection/>
    </xf>
    <xf numFmtId="0" fontId="3" fillId="0" borderId="0" xfId="214" applyFont="1" applyFill="1" applyBorder="1">
      <alignment/>
      <protection/>
    </xf>
    <xf numFmtId="171" fontId="27" fillId="0" borderId="0" xfId="214" applyNumberFormat="1" applyFont="1" applyFill="1" applyBorder="1">
      <alignment/>
      <protection/>
    </xf>
    <xf numFmtId="49" fontId="2" fillId="0" borderId="0" xfId="214" applyNumberFormat="1" applyFont="1" applyFill="1" applyBorder="1" applyAlignment="1">
      <alignment/>
      <protection/>
    </xf>
    <xf numFmtId="49" fontId="3" fillId="0" borderId="0" xfId="214" applyNumberFormat="1" applyFont="1" applyFill="1" applyBorder="1" applyAlignment="1">
      <alignment horizontal="left"/>
      <protection/>
    </xf>
    <xf numFmtId="170" fontId="18" fillId="0" borderId="0" xfId="240" applyNumberFormat="1" applyFont="1" applyFill="1" applyBorder="1" applyAlignment="1">
      <alignment horizontal="right"/>
    </xf>
    <xf numFmtId="0" fontId="18" fillId="0" borderId="0" xfId="214" applyFont="1" applyFill="1" applyBorder="1" applyAlignment="1">
      <alignment horizontal="right"/>
      <protection/>
    </xf>
    <xf numFmtId="49" fontId="4" fillId="0" borderId="0" xfId="214" applyNumberFormat="1" applyFill="1" applyBorder="1">
      <alignment/>
      <protection/>
    </xf>
    <xf numFmtId="0" fontId="4" fillId="0" borderId="0" xfId="214" applyFill="1" applyBorder="1" applyAlignment="1">
      <alignment horizontal="left" vertical="top" wrapText="1"/>
      <protection/>
    </xf>
    <xf numFmtId="170" fontId="4" fillId="0" borderId="0" xfId="240" applyNumberFormat="1" applyFont="1" applyFill="1" applyBorder="1" applyAlignment="1">
      <alignment horizontal="right"/>
    </xf>
    <xf numFmtId="0" fontId="6" fillId="0" borderId="0" xfId="214" applyFont="1" applyFill="1" applyBorder="1" applyAlignment="1">
      <alignment horizontal="right"/>
      <protection/>
    </xf>
    <xf numFmtId="14" fontId="28" fillId="0" borderId="0" xfId="214" applyNumberFormat="1" applyFont="1" applyFill="1" applyBorder="1" applyAlignment="1">
      <alignment horizontal="left"/>
      <protection/>
    </xf>
    <xf numFmtId="0" fontId="2" fillId="0" borderId="22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0" fontId="15" fillId="0" borderId="28" xfId="0" applyFont="1" applyFill="1" applyBorder="1" applyAlignment="1">
      <alignment vertical="top"/>
    </xf>
    <xf numFmtId="0" fontId="2" fillId="0" borderId="29" xfId="0" applyFont="1" applyFill="1" applyBorder="1" applyAlignment="1">
      <alignment/>
    </xf>
    <xf numFmtId="172" fontId="2" fillId="0" borderId="20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4" fontId="8" fillId="0" borderId="21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5" xfId="0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7" fillId="0" borderId="16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49" fontId="21" fillId="0" borderId="38" xfId="214" applyNumberFormat="1" applyFont="1" applyFill="1" applyBorder="1" applyAlignment="1">
      <alignment horizontal="left" vertical="top"/>
      <protection/>
    </xf>
    <xf numFmtId="0" fontId="21" fillId="0" borderId="39" xfId="214" applyFont="1" applyFill="1" applyBorder="1" applyAlignment="1">
      <alignment horizontal="left" vertical="top" wrapText="1"/>
      <protection/>
    </xf>
    <xf numFmtId="3" fontId="2" fillId="0" borderId="0" xfId="239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72" fontId="1" fillId="0" borderId="16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3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49" fontId="21" fillId="0" borderId="42" xfId="214" applyNumberFormat="1" applyFont="1" applyFill="1" applyBorder="1" applyAlignment="1">
      <alignment horizontal="center" vertical="center"/>
      <protection/>
    </xf>
    <xf numFmtId="0" fontId="21" fillId="0" borderId="16" xfId="214" applyFont="1" applyFill="1" applyBorder="1" applyAlignment="1">
      <alignment horizontal="center" vertical="center" wrapText="1"/>
      <protection/>
    </xf>
    <xf numFmtId="0" fontId="21" fillId="0" borderId="43" xfId="240" applyNumberFormat="1" applyFont="1" applyFill="1" applyBorder="1" applyAlignment="1">
      <alignment horizontal="center" vertical="center"/>
    </xf>
    <xf numFmtId="0" fontId="21" fillId="0" borderId="16" xfId="214" applyFont="1" applyFill="1" applyBorder="1" applyAlignment="1">
      <alignment horizontal="center" vertical="center"/>
      <protection/>
    </xf>
    <xf numFmtId="0" fontId="21" fillId="0" borderId="43" xfId="214" applyFont="1" applyFill="1" applyBorder="1" applyAlignment="1">
      <alignment horizontal="center" vertical="center" wrapText="1"/>
      <protection/>
    </xf>
    <xf numFmtId="0" fontId="21" fillId="0" borderId="20" xfId="214" applyFont="1" applyFill="1" applyBorder="1" applyAlignment="1">
      <alignment horizontal="center" vertical="center"/>
      <protection/>
    </xf>
    <xf numFmtId="0" fontId="8" fillId="0" borderId="4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4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172" fontId="7" fillId="0" borderId="16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 wrapText="1"/>
    </xf>
    <xf numFmtId="0" fontId="0" fillId="0" borderId="38" xfId="0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49" fontId="21" fillId="0" borderId="17" xfId="214" applyNumberFormat="1" applyFont="1" applyFill="1" applyBorder="1" applyAlignment="1">
      <alignment horizontal="left" vertical="top"/>
      <protection/>
    </xf>
    <xf numFmtId="0" fontId="21" fillId="0" borderId="22" xfId="214" applyFont="1" applyFill="1" applyBorder="1" applyAlignment="1">
      <alignment horizontal="left" vertical="top" wrapText="1"/>
      <protection/>
    </xf>
    <xf numFmtId="172" fontId="2" fillId="0" borderId="16" xfId="0" applyNumberFormat="1" applyFont="1" applyFill="1" applyBorder="1" applyAlignment="1">
      <alignment horizontal="left"/>
    </xf>
    <xf numFmtId="172" fontId="2" fillId="0" borderId="20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172" fontId="2" fillId="0" borderId="16" xfId="0" applyNumberFormat="1" applyFont="1" applyFill="1" applyBorder="1" applyAlignment="1">
      <alignment horizontal="left" wrapText="1"/>
    </xf>
    <xf numFmtId="172" fontId="2" fillId="0" borderId="20" xfId="0" applyNumberFormat="1" applyFont="1" applyFill="1" applyBorder="1" applyAlignment="1">
      <alignment horizontal="left" wrapText="1"/>
    </xf>
    <xf numFmtId="172" fontId="2" fillId="0" borderId="30" xfId="0" applyNumberFormat="1" applyFont="1" applyFill="1" applyBorder="1" applyAlignment="1">
      <alignment horizontal="left" wrapText="1"/>
    </xf>
    <xf numFmtId="172" fontId="2" fillId="0" borderId="49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/>
    </xf>
    <xf numFmtId="3" fontId="21" fillId="0" borderId="21" xfId="239" applyNumberFormat="1" applyFont="1" applyFill="1" applyBorder="1" applyAlignment="1" applyProtection="1">
      <alignment horizontal="center"/>
      <protection locked="0"/>
    </xf>
    <xf numFmtId="3" fontId="21" fillId="0" borderId="21" xfId="239" applyNumberFormat="1" applyFont="1" applyFill="1" applyBorder="1" applyAlignment="1" applyProtection="1">
      <alignment horizontal="right"/>
      <protection locked="0"/>
    </xf>
    <xf numFmtId="3" fontId="21" fillId="0" borderId="33" xfId="239" applyNumberFormat="1" applyFont="1" applyFill="1" applyBorder="1" applyAlignment="1" applyProtection="1">
      <alignment horizontal="center"/>
      <protection locked="0"/>
    </xf>
    <xf numFmtId="3" fontId="7" fillId="0" borderId="37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 horizontal="center"/>
    </xf>
    <xf numFmtId="49" fontId="21" fillId="0" borderId="32" xfId="214" applyNumberFormat="1" applyFont="1" applyFill="1" applyBorder="1" applyAlignment="1">
      <alignment horizontal="left" vertical="top"/>
      <protection/>
    </xf>
    <xf numFmtId="0" fontId="6" fillId="0" borderId="24" xfId="214" applyFont="1" applyFill="1" applyBorder="1" applyAlignment="1">
      <alignment horizontal="center" vertical="center" wrapText="1"/>
      <protection/>
    </xf>
    <xf numFmtId="0" fontId="6" fillId="0" borderId="23" xfId="215" applyFont="1" applyFill="1" applyBorder="1" applyAlignment="1">
      <alignment horizontal="center" vertical="center" wrapText="1"/>
      <protection/>
    </xf>
    <xf numFmtId="0" fontId="6" fillId="0" borderId="51" xfId="215" applyFont="1" applyFill="1" applyBorder="1" applyAlignment="1">
      <alignment horizontal="center" vertical="center" wrapText="1"/>
      <protection/>
    </xf>
    <xf numFmtId="0" fontId="6" fillId="0" borderId="39" xfId="214" applyFont="1" applyFill="1" applyBorder="1" applyAlignment="1">
      <alignment horizontal="left" vertical="top" wrapText="1"/>
      <protection/>
    </xf>
    <xf numFmtId="3" fontId="21" fillId="0" borderId="33" xfId="239" applyNumberFormat="1" applyFont="1" applyFill="1" applyBorder="1" applyAlignment="1" applyProtection="1">
      <alignment horizontal="right"/>
      <protection locked="0"/>
    </xf>
    <xf numFmtId="49" fontId="21" fillId="0" borderId="28" xfId="214" applyNumberFormat="1" applyFont="1" applyFill="1" applyBorder="1" applyAlignment="1">
      <alignment horizontal="left" vertical="top"/>
      <protection/>
    </xf>
    <xf numFmtId="0" fontId="6" fillId="0" borderId="37" xfId="214" applyFont="1" applyFill="1" applyBorder="1" applyAlignment="1">
      <alignment horizontal="left" vertical="top" wrapText="1"/>
      <protection/>
    </xf>
    <xf numFmtId="3" fontId="23" fillId="0" borderId="29" xfId="240" applyNumberFormat="1" applyFont="1" applyFill="1" applyBorder="1" applyAlignment="1" applyProtection="1">
      <alignment horizontal="right"/>
      <protection locked="0"/>
    </xf>
    <xf numFmtId="3" fontId="21" fillId="0" borderId="29" xfId="239" applyNumberFormat="1" applyFont="1" applyFill="1" applyBorder="1" applyAlignment="1" applyProtection="1">
      <alignment horizontal="right" vertical="center"/>
      <protection locked="0"/>
    </xf>
    <xf numFmtId="3" fontId="21" fillId="0" borderId="16" xfId="239" applyNumberFormat="1" applyFont="1" applyFill="1" applyBorder="1" applyAlignment="1" applyProtection="1">
      <alignment horizontal="center"/>
      <protection locked="0"/>
    </xf>
    <xf numFmtId="3" fontId="21" fillId="0" borderId="20" xfId="239" applyNumberFormat="1" applyFont="1" applyFill="1" applyBorder="1" applyAlignment="1" applyProtection="1">
      <alignment horizontal="center"/>
      <protection locked="0"/>
    </xf>
    <xf numFmtId="49" fontId="6" fillId="0" borderId="38" xfId="214" applyNumberFormat="1" applyFont="1" applyFill="1" applyBorder="1" applyAlignment="1">
      <alignment horizontal="left" vertical="top"/>
      <protection/>
    </xf>
    <xf numFmtId="3" fontId="4" fillId="0" borderId="0" xfId="240" applyNumberFormat="1" applyFont="1" applyFill="1" applyBorder="1" applyAlignment="1" applyProtection="1">
      <alignment horizontal="right"/>
      <protection locked="0"/>
    </xf>
    <xf numFmtId="3" fontId="6" fillId="0" borderId="0" xfId="239" applyNumberFormat="1" applyFont="1" applyFill="1" applyBorder="1" applyAlignment="1" applyProtection="1">
      <alignment horizontal="right"/>
      <protection locked="0"/>
    </xf>
    <xf numFmtId="3" fontId="6" fillId="0" borderId="21" xfId="240" applyNumberFormat="1" applyFont="1" applyFill="1" applyBorder="1" applyAlignment="1">
      <alignment horizontal="center" wrapText="1"/>
    </xf>
    <xf numFmtId="3" fontId="6" fillId="0" borderId="21" xfId="239" applyNumberFormat="1" applyFont="1" applyFill="1" applyBorder="1" applyAlignment="1" applyProtection="1">
      <alignment horizontal="center"/>
      <protection locked="0"/>
    </xf>
    <xf numFmtId="3" fontId="6" fillId="0" borderId="33" xfId="239" applyNumberFormat="1" applyFont="1" applyFill="1" applyBorder="1" applyAlignment="1" applyProtection="1">
      <alignment horizontal="center"/>
      <protection locked="0"/>
    </xf>
    <xf numFmtId="169" fontId="6" fillId="0" borderId="21" xfId="240" applyNumberFormat="1" applyFont="1" applyFill="1" applyBorder="1" applyAlignment="1">
      <alignment horizontal="right" wrapText="1"/>
    </xf>
    <xf numFmtId="169" fontId="6" fillId="0" borderId="21" xfId="239" applyNumberFormat="1" applyFont="1" applyFill="1" applyBorder="1" applyAlignment="1" applyProtection="1">
      <alignment horizontal="right"/>
      <protection locked="0"/>
    </xf>
    <xf numFmtId="3" fontId="6" fillId="0" borderId="33" xfId="240" applyNumberFormat="1" applyFont="1" applyFill="1" applyBorder="1" applyAlignment="1">
      <alignment horizontal="center" wrapText="1"/>
    </xf>
    <xf numFmtId="49" fontId="6" fillId="0" borderId="32" xfId="214" applyNumberFormat="1" applyFont="1" applyFill="1" applyBorder="1" applyAlignment="1">
      <alignment horizontal="left" vertical="top"/>
      <protection/>
    </xf>
    <xf numFmtId="49" fontId="6" fillId="0" borderId="28" xfId="214" applyNumberFormat="1" applyFont="1" applyFill="1" applyBorder="1" applyAlignment="1">
      <alignment horizontal="left" vertical="top"/>
      <protection/>
    </xf>
    <xf numFmtId="0" fontId="6" fillId="0" borderId="29" xfId="214" applyFont="1" applyFill="1" applyBorder="1" applyAlignment="1">
      <alignment horizontal="left" vertical="top" wrapText="1"/>
      <protection/>
    </xf>
    <xf numFmtId="3" fontId="4" fillId="0" borderId="29" xfId="240" applyNumberFormat="1" applyFont="1" applyFill="1" applyBorder="1" applyAlignment="1" applyProtection="1">
      <alignment horizontal="right"/>
      <protection locked="0"/>
    </xf>
    <xf numFmtId="3" fontId="6" fillId="0" borderId="29" xfId="239" applyNumberFormat="1" applyFont="1" applyFill="1" applyBorder="1" applyAlignment="1" applyProtection="1">
      <alignment horizontal="right"/>
      <protection locked="0"/>
    </xf>
    <xf numFmtId="3" fontId="6" fillId="0" borderId="29" xfId="240" applyNumberFormat="1" applyFont="1" applyFill="1" applyBorder="1" applyAlignment="1">
      <alignment horizontal="center" wrapText="1"/>
    </xf>
    <xf numFmtId="169" fontId="6" fillId="0" borderId="29" xfId="240" applyNumberFormat="1" applyFont="1" applyFill="1" applyBorder="1" applyAlignment="1">
      <alignment horizontal="right" wrapText="1"/>
    </xf>
    <xf numFmtId="169" fontId="6" fillId="0" borderId="43" xfId="239" applyNumberFormat="1" applyFont="1" applyFill="1" applyBorder="1" applyAlignment="1" applyProtection="1">
      <alignment horizontal="right"/>
      <protection locked="0"/>
    </xf>
    <xf numFmtId="3" fontId="6" fillId="0" borderId="48" xfId="240" applyNumberFormat="1" applyFont="1" applyFill="1" applyBorder="1" applyAlignment="1">
      <alignment horizontal="center" wrapText="1"/>
    </xf>
    <xf numFmtId="49" fontId="6" fillId="32" borderId="38" xfId="214" applyNumberFormat="1" applyFont="1" applyFill="1" applyBorder="1" applyAlignment="1">
      <alignment horizontal="left" vertical="top"/>
      <protection/>
    </xf>
    <xf numFmtId="0" fontId="6" fillId="0" borderId="52" xfId="214" applyFont="1" applyFill="1" applyBorder="1" applyAlignment="1">
      <alignment wrapText="1"/>
      <protection/>
    </xf>
    <xf numFmtId="3" fontId="35" fillId="0" borderId="29" xfId="240" applyNumberFormat="1" applyFont="1" applyFill="1" applyBorder="1" applyAlignment="1">
      <alignment horizontal="center" wrapText="1"/>
    </xf>
    <xf numFmtId="3" fontId="35" fillId="0" borderId="43" xfId="240" applyNumberFormat="1" applyFont="1" applyFill="1" applyBorder="1" applyAlignment="1">
      <alignment horizontal="center" wrapText="1"/>
    </xf>
    <xf numFmtId="3" fontId="35" fillId="0" borderId="37" xfId="240" applyNumberFormat="1" applyFont="1" applyFill="1" applyBorder="1" applyAlignment="1">
      <alignment horizontal="center" wrapText="1"/>
    </xf>
    <xf numFmtId="3" fontId="6" fillId="0" borderId="29" xfId="239" applyNumberFormat="1" applyFont="1" applyFill="1" applyBorder="1" applyAlignment="1" applyProtection="1">
      <alignment horizontal="center"/>
      <protection locked="0"/>
    </xf>
    <xf numFmtId="3" fontId="6" fillId="0" borderId="48" xfId="239" applyNumberFormat="1" applyFont="1" applyFill="1" applyBorder="1" applyAlignment="1" applyProtection="1">
      <alignment horizontal="center"/>
      <protection locked="0"/>
    </xf>
    <xf numFmtId="49" fontId="6" fillId="0" borderId="53" xfId="214" applyNumberFormat="1" applyFont="1" applyFill="1" applyBorder="1" applyAlignment="1">
      <alignment horizontal="left" vertical="top"/>
      <protection/>
    </xf>
    <xf numFmtId="0" fontId="6" fillId="0" borderId="54" xfId="214" applyFont="1" applyFill="1" applyBorder="1" applyAlignment="1">
      <alignment horizontal="left" vertical="top" wrapText="1"/>
      <protection/>
    </xf>
    <xf numFmtId="3" fontId="4" fillId="0" borderId="25" xfId="240" applyNumberFormat="1" applyFont="1" applyFill="1" applyBorder="1" applyAlignment="1" applyProtection="1">
      <alignment horizontal="right"/>
      <protection locked="0"/>
    </xf>
    <xf numFmtId="3" fontId="6" fillId="0" borderId="25" xfId="239" applyNumberFormat="1" applyFont="1" applyFill="1" applyBorder="1" applyAlignment="1" applyProtection="1">
      <alignment horizontal="right"/>
      <protection locked="0"/>
    </xf>
    <xf numFmtId="3" fontId="6" fillId="0" borderId="35" xfId="240" applyNumberFormat="1" applyFont="1" applyFill="1" applyBorder="1" applyAlignment="1">
      <alignment horizontal="center" wrapText="1"/>
    </xf>
    <xf numFmtId="3" fontId="6" fillId="0" borderId="35" xfId="239" applyNumberFormat="1" applyFont="1" applyFill="1" applyBorder="1" applyAlignment="1" applyProtection="1">
      <alignment horizontal="center"/>
      <protection locked="0"/>
    </xf>
    <xf numFmtId="3" fontId="6" fillId="0" borderId="36" xfId="240" applyNumberFormat="1" applyFont="1" applyFill="1" applyBorder="1" applyAlignment="1">
      <alignment horizontal="center" wrapText="1"/>
    </xf>
    <xf numFmtId="3" fontId="6" fillId="0" borderId="0" xfId="240" applyNumberFormat="1" applyFont="1" applyFill="1" applyBorder="1" applyAlignment="1" applyProtection="1">
      <alignment horizontal="right" vertical="center"/>
      <protection locked="0"/>
    </xf>
    <xf numFmtId="3" fontId="6" fillId="0" borderId="0" xfId="214" applyNumberFormat="1" applyFont="1" applyFill="1" applyBorder="1" applyAlignment="1" applyProtection="1">
      <alignment horizontal="right"/>
      <protection locked="0"/>
    </xf>
    <xf numFmtId="0" fontId="6" fillId="0" borderId="0" xfId="214" applyFont="1" applyFill="1" applyBorder="1" applyAlignment="1">
      <alignment horizontal="left" vertical="top" wrapText="1"/>
      <protection/>
    </xf>
    <xf numFmtId="49" fontId="6" fillId="0" borderId="55" xfId="214" applyNumberFormat="1" applyFont="1" applyFill="1" applyBorder="1" applyAlignment="1">
      <alignment horizontal="left" vertical="top"/>
      <protection/>
    </xf>
    <xf numFmtId="0" fontId="6" fillId="0" borderId="26" xfId="214" applyFont="1" applyFill="1" applyBorder="1" applyAlignment="1">
      <alignment horizontal="left" vertical="top" wrapText="1"/>
      <protection/>
    </xf>
    <xf numFmtId="3" fontId="23" fillId="0" borderId="22" xfId="240" applyNumberFormat="1" applyFont="1" applyFill="1" applyBorder="1" applyAlignment="1" applyProtection="1">
      <alignment horizontal="right"/>
      <protection locked="0"/>
    </xf>
    <xf numFmtId="3" fontId="21" fillId="0" borderId="22" xfId="239" applyNumberFormat="1" applyFont="1" applyFill="1" applyBorder="1" applyAlignment="1" applyProtection="1">
      <alignment horizontal="right"/>
      <protection locked="0"/>
    </xf>
    <xf numFmtId="169" fontId="21" fillId="0" borderId="22" xfId="239" applyNumberFormat="1" applyFont="1" applyFill="1" applyBorder="1" applyAlignment="1" applyProtection="1">
      <alignment horizontal="center"/>
      <protection locked="0"/>
    </xf>
    <xf numFmtId="169" fontId="21" fillId="0" borderId="22" xfId="239" applyNumberFormat="1" applyFont="1" applyFill="1" applyBorder="1" applyAlignment="1" applyProtection="1">
      <alignment/>
      <protection locked="0"/>
    </xf>
    <xf numFmtId="169" fontId="21" fillId="0" borderId="31" xfId="239" applyNumberFormat="1" applyFont="1" applyFill="1" applyBorder="1" applyAlignment="1" applyProtection="1">
      <alignment horizontal="center"/>
      <protection locked="0"/>
    </xf>
    <xf numFmtId="3" fontId="23" fillId="0" borderId="21" xfId="240" applyNumberFormat="1" applyFont="1" applyFill="1" applyBorder="1" applyAlignment="1" applyProtection="1">
      <alignment horizontal="right"/>
      <protection locked="0"/>
    </xf>
    <xf numFmtId="169" fontId="21" fillId="0" borderId="21" xfId="239" applyNumberFormat="1" applyFont="1" applyFill="1" applyBorder="1" applyAlignment="1" applyProtection="1">
      <alignment horizontal="right"/>
      <protection locked="0"/>
    </xf>
    <xf numFmtId="169" fontId="21" fillId="0" borderId="21" xfId="239" applyNumberFormat="1" applyFont="1" applyFill="1" applyBorder="1" applyAlignment="1" applyProtection="1">
      <alignment/>
      <protection locked="0"/>
    </xf>
    <xf numFmtId="169" fontId="21" fillId="0" borderId="33" xfId="239" applyNumberFormat="1" applyFont="1" applyFill="1" applyBorder="1" applyAlignment="1" applyProtection="1">
      <alignment horizontal="right"/>
      <protection locked="0"/>
    </xf>
    <xf numFmtId="49" fontId="21" fillId="0" borderId="55" xfId="214" applyNumberFormat="1" applyFont="1" applyFill="1" applyBorder="1" applyAlignment="1">
      <alignment horizontal="left" vertical="top"/>
      <protection/>
    </xf>
    <xf numFmtId="0" fontId="6" fillId="0" borderId="56" xfId="214" applyFont="1" applyFill="1" applyBorder="1" applyAlignment="1">
      <alignment horizontal="left" vertical="top" wrapText="1"/>
      <protection/>
    </xf>
    <xf numFmtId="3" fontId="23" fillId="0" borderId="56" xfId="240" applyNumberFormat="1" applyFont="1" applyFill="1" applyBorder="1" applyAlignment="1" applyProtection="1">
      <alignment horizontal="right"/>
      <protection locked="0"/>
    </xf>
    <xf numFmtId="3" fontId="21" fillId="0" borderId="56" xfId="239" applyNumberFormat="1" applyFont="1" applyFill="1" applyBorder="1" applyAlignment="1" applyProtection="1">
      <alignment horizontal="right"/>
      <protection locked="0"/>
    </xf>
    <xf numFmtId="169" fontId="21" fillId="0" borderId="56" xfId="239" applyNumberFormat="1" applyFont="1" applyFill="1" applyBorder="1" applyAlignment="1" applyProtection="1">
      <alignment horizontal="center"/>
      <protection locked="0"/>
    </xf>
    <xf numFmtId="169" fontId="21" fillId="0" borderId="56" xfId="239" applyNumberFormat="1" applyFont="1" applyFill="1" applyBorder="1" applyAlignment="1" applyProtection="1">
      <alignment/>
      <protection locked="0"/>
    </xf>
    <xf numFmtId="169" fontId="21" fillId="0" borderId="57" xfId="239" applyNumberFormat="1" applyFont="1" applyFill="1" applyBorder="1" applyAlignment="1" applyProtection="1">
      <alignment horizontal="center"/>
      <protection locked="0"/>
    </xf>
    <xf numFmtId="49" fontId="21" fillId="0" borderId="0" xfId="214" applyNumberFormat="1" applyFont="1" applyFill="1" applyBorder="1" applyAlignment="1">
      <alignment horizontal="left" vertical="top"/>
      <protection/>
    </xf>
    <xf numFmtId="3" fontId="23" fillId="0" borderId="0" xfId="240" applyNumberFormat="1" applyFont="1" applyFill="1" applyBorder="1" applyAlignment="1" applyProtection="1">
      <alignment horizontal="right"/>
      <protection locked="0"/>
    </xf>
    <xf numFmtId="3" fontId="21" fillId="0" borderId="0" xfId="239" applyNumberFormat="1" applyFont="1" applyFill="1" applyBorder="1" applyAlignment="1" applyProtection="1">
      <alignment horizontal="right"/>
      <protection locked="0"/>
    </xf>
    <xf numFmtId="169" fontId="36" fillId="0" borderId="0" xfId="239" applyNumberFormat="1" applyFont="1" applyFill="1" applyBorder="1" applyAlignment="1" applyProtection="1">
      <alignment horizontal="right"/>
      <protection locked="0"/>
    </xf>
    <xf numFmtId="169" fontId="21" fillId="0" borderId="0" xfId="239" applyNumberFormat="1" applyFont="1" applyFill="1" applyBorder="1" applyAlignment="1" applyProtection="1">
      <alignment horizontal="right"/>
      <protection locked="0"/>
    </xf>
    <xf numFmtId="49" fontId="6" fillId="0" borderId="0" xfId="214" applyNumberFormat="1" applyFont="1" applyFill="1" applyBorder="1">
      <alignment/>
      <protection/>
    </xf>
    <xf numFmtId="49" fontId="6" fillId="0" borderId="0" xfId="214" applyNumberFormat="1" applyFont="1" applyFill="1" applyBorder="1" applyAlignment="1">
      <alignment horizontal="left"/>
      <protection/>
    </xf>
    <xf numFmtId="170" fontId="6" fillId="0" borderId="0" xfId="240" applyNumberFormat="1" applyFont="1" applyFill="1" applyBorder="1" applyAlignment="1">
      <alignment horizontal="right"/>
    </xf>
    <xf numFmtId="49" fontId="6" fillId="0" borderId="0" xfId="214" applyNumberFormat="1" applyFont="1" applyFill="1" applyBorder="1" applyAlignment="1">
      <alignment horizontal="center"/>
      <protection/>
    </xf>
    <xf numFmtId="3" fontId="6" fillId="0" borderId="0" xfId="240" applyNumberFormat="1" applyFont="1" applyFill="1" applyBorder="1" applyAlignment="1">
      <alignment horizontal="center" wrapText="1"/>
    </xf>
    <xf numFmtId="0" fontId="11" fillId="0" borderId="16" xfId="208" applyFont="1" applyFill="1" applyBorder="1">
      <alignment/>
      <protection/>
    </xf>
    <xf numFmtId="0" fontId="0" fillId="0" borderId="0" xfId="0" applyBorder="1" applyAlignment="1">
      <alignment horizontal="right" wrapText="1"/>
    </xf>
    <xf numFmtId="0" fontId="38" fillId="0" borderId="16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 horizontal="center"/>
      <protection locked="0"/>
    </xf>
    <xf numFmtId="0" fontId="11" fillId="0" borderId="20" xfId="208" applyFont="1" applyFill="1" applyBorder="1">
      <alignment/>
      <protection/>
    </xf>
    <xf numFmtId="0" fontId="11" fillId="0" borderId="30" xfId="208" applyFont="1" applyFill="1" applyBorder="1">
      <alignment/>
      <protection/>
    </xf>
    <xf numFmtId="0" fontId="11" fillId="0" borderId="49" xfId="208" applyFont="1" applyFill="1" applyBorder="1">
      <alignment/>
      <protection/>
    </xf>
    <xf numFmtId="0" fontId="11" fillId="0" borderId="58" xfId="208" applyFont="1" applyFill="1" applyBorder="1" applyAlignment="1">
      <alignment horizontal="center" vertical="top"/>
      <protection/>
    </xf>
    <xf numFmtId="165" fontId="12" fillId="0" borderId="26" xfId="0" applyNumberFormat="1" applyFont="1" applyFill="1" applyBorder="1" applyAlignment="1" applyProtection="1">
      <alignment horizontal="center"/>
      <protection/>
    </xf>
    <xf numFmtId="165" fontId="12" fillId="0" borderId="16" xfId="0" applyNumberFormat="1" applyFont="1" applyFill="1" applyBorder="1" applyAlignment="1" applyProtection="1">
      <alignment horizontal="center"/>
      <protection/>
    </xf>
    <xf numFmtId="1" fontId="11" fillId="5" borderId="34" xfId="208" applyNumberFormat="1" applyFont="1" applyFill="1" applyBorder="1" applyAlignment="1">
      <alignment horizontal="center" vertical="top" wrapText="1"/>
      <protection/>
    </xf>
    <xf numFmtId="0" fontId="12" fillId="5" borderId="35" xfId="0" applyFont="1" applyFill="1" applyBorder="1" applyAlignment="1" applyProtection="1">
      <alignment horizontal="center"/>
      <protection locked="0"/>
    </xf>
    <xf numFmtId="1" fontId="11" fillId="5" borderId="42" xfId="208" applyNumberFormat="1" applyFont="1" applyFill="1" applyBorder="1" applyAlignment="1">
      <alignment horizontal="center" vertical="top" wrapText="1"/>
      <protection/>
    </xf>
    <xf numFmtId="0" fontId="12" fillId="5" borderId="16" xfId="0" applyFont="1" applyFill="1" applyBorder="1" applyAlignment="1" applyProtection="1">
      <alignment horizontal="center"/>
      <protection locked="0"/>
    </xf>
    <xf numFmtId="0" fontId="11" fillId="28" borderId="42" xfId="208" applyFont="1" applyFill="1" applyBorder="1" applyAlignment="1">
      <alignment horizontal="center" vertical="top"/>
      <protection/>
    </xf>
    <xf numFmtId="165" fontId="12" fillId="28" borderId="16" xfId="0" applyNumberFormat="1" applyFont="1" applyFill="1" applyBorder="1" applyAlignment="1" applyProtection="1">
      <alignment/>
      <protection locked="0"/>
    </xf>
    <xf numFmtId="2" fontId="12" fillId="28" borderId="16" xfId="0" applyNumberFormat="1" applyFont="1" applyFill="1" applyBorder="1" applyAlignment="1" applyProtection="1">
      <alignment/>
      <protection locked="0"/>
    </xf>
    <xf numFmtId="2" fontId="12" fillId="28" borderId="42" xfId="0" applyNumberFormat="1" applyFont="1" applyFill="1" applyBorder="1" applyAlignment="1" applyProtection="1">
      <alignment/>
      <protection locked="0"/>
    </xf>
    <xf numFmtId="2" fontId="12" fillId="28" borderId="20" xfId="0" applyNumberFormat="1" applyFont="1" applyFill="1" applyBorder="1" applyAlignment="1" applyProtection="1">
      <alignment/>
      <protection locked="0"/>
    </xf>
    <xf numFmtId="0" fontId="11" fillId="28" borderId="55" xfId="208" applyFont="1" applyFill="1" applyBorder="1" applyAlignment="1">
      <alignment horizontal="center" vertical="top"/>
      <protection/>
    </xf>
    <xf numFmtId="165" fontId="12" fillId="28" borderId="45" xfId="0" applyNumberFormat="1" applyFont="1" applyFill="1" applyBorder="1" applyAlignment="1" applyProtection="1">
      <alignment/>
      <protection locked="0"/>
    </xf>
    <xf numFmtId="165" fontId="12" fillId="28" borderId="30" xfId="0" applyNumberFormat="1" applyFont="1" applyFill="1" applyBorder="1" applyAlignment="1" applyProtection="1">
      <alignment/>
      <protection locked="0"/>
    </xf>
    <xf numFmtId="1" fontId="12" fillId="28" borderId="30" xfId="0" applyNumberFormat="1" applyFont="1" applyFill="1" applyBorder="1" applyAlignment="1" applyProtection="1">
      <alignment/>
      <protection locked="0"/>
    </xf>
    <xf numFmtId="1" fontId="12" fillId="28" borderId="49" xfId="0" applyNumberFormat="1" applyFont="1" applyFill="1" applyBorder="1" applyAlignment="1" applyProtection="1">
      <alignment/>
      <protection locked="0"/>
    </xf>
    <xf numFmtId="0" fontId="11" fillId="0" borderId="42" xfId="208" applyFont="1" applyFill="1" applyBorder="1" applyAlignment="1">
      <alignment horizontal="center"/>
      <protection/>
    </xf>
    <xf numFmtId="49" fontId="11" fillId="0" borderId="42" xfId="208" applyNumberFormat="1" applyFont="1" applyFill="1" applyBorder="1" applyAlignment="1">
      <alignment horizontal="center" vertical="top"/>
      <protection/>
    </xf>
    <xf numFmtId="2" fontId="39" fillId="28" borderId="16" xfId="0" applyNumberFormat="1" applyFont="1" applyFill="1" applyBorder="1" applyAlignment="1" applyProtection="1">
      <alignment/>
      <protection locked="0"/>
    </xf>
    <xf numFmtId="166" fontId="12" fillId="5" borderId="36" xfId="0" applyNumberFormat="1" applyFont="1" applyFill="1" applyBorder="1" applyAlignment="1" applyProtection="1">
      <alignment horizontal="center"/>
      <protection locked="0"/>
    </xf>
    <xf numFmtId="166" fontId="12" fillId="5" borderId="34" xfId="0" applyNumberFormat="1" applyFont="1" applyFill="1" applyBorder="1" applyAlignment="1" applyProtection="1">
      <alignment horizontal="center"/>
      <protection locked="0"/>
    </xf>
    <xf numFmtId="1" fontId="11" fillId="5" borderId="20" xfId="208" applyNumberFormat="1" applyFont="1" applyFill="1" applyBorder="1" applyAlignment="1">
      <alignment horizontal="left" vertical="top" wrapText="1"/>
      <protection/>
    </xf>
    <xf numFmtId="0" fontId="14" fillId="5" borderId="20" xfId="208" applyFont="1" applyFill="1" applyBorder="1" applyAlignment="1">
      <alignment vertical="top" wrapText="1"/>
      <protection/>
    </xf>
    <xf numFmtId="0" fontId="11" fillId="5" borderId="48" xfId="208" applyFont="1" applyFill="1" applyBorder="1" applyAlignment="1">
      <alignment horizontal="left" vertical="top" wrapText="1"/>
      <protection/>
    </xf>
    <xf numFmtId="0" fontId="11" fillId="28" borderId="59" xfId="208" applyFont="1" applyFill="1" applyBorder="1">
      <alignment/>
      <protection/>
    </xf>
    <xf numFmtId="0" fontId="14" fillId="28" borderId="48" xfId="208" applyFont="1" applyFill="1" applyBorder="1" applyAlignment="1">
      <alignment vertical="top" wrapText="1"/>
      <protection/>
    </xf>
    <xf numFmtId="0" fontId="11" fillId="28" borderId="60" xfId="208" applyFont="1" applyFill="1" applyBorder="1" applyAlignment="1">
      <alignment vertical="top" wrapText="1"/>
      <protection/>
    </xf>
    <xf numFmtId="2" fontId="12" fillId="0" borderId="20" xfId="0" applyNumberFormat="1" applyFont="1" applyFill="1" applyBorder="1" applyAlignment="1" applyProtection="1">
      <alignment horizontal="center"/>
      <protection/>
    </xf>
    <xf numFmtId="0" fontId="12" fillId="0" borderId="16" xfId="208" applyFont="1" applyFill="1" applyBorder="1" applyAlignment="1">
      <alignment horizontal="center" vertical="center" wrapText="1"/>
      <protection/>
    </xf>
    <xf numFmtId="0" fontId="14" fillId="5" borderId="61" xfId="208" applyFont="1" applyFill="1" applyBorder="1" applyAlignment="1">
      <alignment vertical="top" wrapText="1"/>
      <protection/>
    </xf>
    <xf numFmtId="165" fontId="39" fillId="5" borderId="35" xfId="0" applyNumberFormat="1" applyFont="1" applyFill="1" applyBorder="1" applyAlignment="1" applyProtection="1">
      <alignment horizontal="center"/>
      <protection locked="0"/>
    </xf>
    <xf numFmtId="0" fontId="11" fillId="28" borderId="34" xfId="208" applyFont="1" applyFill="1" applyBorder="1" applyAlignment="1">
      <alignment horizontal="center" vertical="top"/>
      <protection/>
    </xf>
    <xf numFmtId="1" fontId="12" fillId="28" borderId="35" xfId="0" applyNumberFormat="1" applyFont="1" applyFill="1" applyBorder="1" applyAlignment="1" applyProtection="1">
      <alignment/>
      <protection/>
    </xf>
    <xf numFmtId="2" fontId="12" fillId="28" borderId="34" xfId="0" applyNumberFormat="1" applyFont="1" applyFill="1" applyBorder="1" applyAlignment="1" applyProtection="1">
      <alignment/>
      <protection locked="0"/>
    </xf>
    <xf numFmtId="2" fontId="12" fillId="28" borderId="36" xfId="0" applyNumberFormat="1" applyFont="1" applyFill="1" applyBorder="1" applyAlignment="1" applyProtection="1">
      <alignment/>
      <protection locked="0"/>
    </xf>
    <xf numFmtId="1" fontId="11" fillId="5" borderId="62" xfId="208" applyNumberFormat="1" applyFont="1" applyFill="1" applyBorder="1" applyAlignment="1">
      <alignment horizontal="center" vertical="top" wrapText="1"/>
      <protection/>
    </xf>
    <xf numFmtId="0" fontId="14" fillId="5" borderId="63" xfId="208" applyFont="1" applyFill="1" applyBorder="1" applyAlignment="1">
      <alignment horizontal="center" vertical="top" wrapText="1"/>
      <protection/>
    </xf>
    <xf numFmtId="0" fontId="14" fillId="5" borderId="62" xfId="208" applyFont="1" applyFill="1" applyBorder="1" applyAlignment="1">
      <alignment horizontal="center" vertical="top" wrapText="1"/>
      <protection/>
    </xf>
    <xf numFmtId="1" fontId="11" fillId="28" borderId="62" xfId="208" applyNumberFormat="1" applyFont="1" applyFill="1" applyBorder="1" applyAlignment="1">
      <alignment horizontal="center" vertical="top" wrapText="1"/>
      <protection/>
    </xf>
    <xf numFmtId="0" fontId="14" fillId="28" borderId="63" xfId="208" applyFont="1" applyFill="1" applyBorder="1" applyAlignment="1">
      <alignment horizontal="center" vertical="top" wrapText="1"/>
      <protection/>
    </xf>
    <xf numFmtId="0" fontId="11" fillId="28" borderId="64" xfId="208" applyFont="1" applyFill="1" applyBorder="1" applyAlignment="1">
      <alignment horizontal="center" vertical="top" wrapText="1"/>
      <protection/>
    </xf>
    <xf numFmtId="1" fontId="38" fillId="0" borderId="65" xfId="208" applyNumberFormat="1" applyFont="1" applyFill="1" applyBorder="1" applyAlignment="1">
      <alignment horizontal="center" vertical="center" wrapText="1"/>
      <protection/>
    </xf>
    <xf numFmtId="1" fontId="38" fillId="0" borderId="66" xfId="208" applyNumberFormat="1" applyFont="1" applyFill="1" applyBorder="1" applyAlignment="1">
      <alignment horizontal="center" vertical="center" wrapText="1"/>
      <protection/>
    </xf>
    <xf numFmtId="1" fontId="38" fillId="0" borderId="67" xfId="208" applyNumberFormat="1" applyFont="1" applyFill="1" applyBorder="1" applyAlignment="1">
      <alignment horizontal="center" vertical="center" wrapText="1"/>
      <protection/>
    </xf>
    <xf numFmtId="1" fontId="38" fillId="0" borderId="68" xfId="208" applyNumberFormat="1" applyFont="1" applyFill="1" applyBorder="1" applyAlignment="1">
      <alignment horizontal="center" vertical="center" wrapText="1"/>
      <protection/>
    </xf>
    <xf numFmtId="0" fontId="38" fillId="0" borderId="69" xfId="0" applyFont="1" applyFill="1" applyBorder="1" applyAlignment="1" applyProtection="1">
      <alignment horizontal="center" vertical="center"/>
      <protection locked="0"/>
    </xf>
    <xf numFmtId="0" fontId="38" fillId="0" borderId="65" xfId="0" applyFont="1" applyFill="1" applyBorder="1" applyAlignment="1" applyProtection="1">
      <alignment horizontal="center" vertical="center"/>
      <protection locked="0"/>
    </xf>
    <xf numFmtId="0" fontId="38" fillId="0" borderId="66" xfId="0" applyFont="1" applyFill="1" applyBorder="1" applyAlignment="1" applyProtection="1">
      <alignment horizontal="center" vertical="center"/>
      <protection locked="0"/>
    </xf>
    <xf numFmtId="1" fontId="11" fillId="5" borderId="45" xfId="208" applyNumberFormat="1" applyFont="1" applyFill="1" applyBorder="1" applyAlignment="1">
      <alignment horizontal="center" vertical="top" wrapText="1"/>
      <protection/>
    </xf>
    <xf numFmtId="0" fontId="14" fillId="5" borderId="49" xfId="208" applyFont="1" applyFill="1" applyBorder="1" applyAlignment="1">
      <alignment vertical="top" wrapText="1"/>
      <protection/>
    </xf>
    <xf numFmtId="0" fontId="14" fillId="5" borderId="70" xfId="208" applyFont="1" applyFill="1" applyBorder="1" applyAlignment="1">
      <alignment horizontal="center" vertical="top" wrapText="1"/>
      <protection/>
    </xf>
    <xf numFmtId="165" fontId="39" fillId="5" borderId="30" xfId="0" applyNumberFormat="1" applyFont="1" applyFill="1" applyBorder="1" applyAlignment="1" applyProtection="1">
      <alignment horizontal="center"/>
      <protection locked="0"/>
    </xf>
    <xf numFmtId="166" fontId="12" fillId="5" borderId="55" xfId="0" applyNumberFormat="1" applyFont="1" applyFill="1" applyBorder="1" applyAlignment="1" applyProtection="1">
      <alignment horizontal="center"/>
      <protection locked="0"/>
    </xf>
    <xf numFmtId="166" fontId="12" fillId="5" borderId="57" xfId="0" applyNumberFormat="1" applyFont="1" applyFill="1" applyBorder="1" applyAlignment="1" applyProtection="1">
      <alignment horizontal="center"/>
      <protection locked="0"/>
    </xf>
    <xf numFmtId="49" fontId="11" fillId="0" borderId="32" xfId="208" applyNumberFormat="1" applyFont="1" applyFill="1" applyBorder="1" applyAlignment="1">
      <alignment horizontal="center" vertical="top"/>
      <protection/>
    </xf>
    <xf numFmtId="165" fontId="12" fillId="0" borderId="21" xfId="0" applyNumberFormat="1" applyFont="1" applyFill="1" applyBorder="1" applyAlignment="1" applyProtection="1">
      <alignment horizontal="center"/>
      <protection/>
    </xf>
    <xf numFmtId="2" fontId="12" fillId="0" borderId="33" xfId="0" applyNumberFormat="1" applyFont="1" applyFill="1" applyBorder="1" applyAlignment="1" applyProtection="1">
      <alignment horizontal="center"/>
      <protection/>
    </xf>
    <xf numFmtId="0" fontId="11" fillId="0" borderId="42" xfId="208" applyFont="1" applyFill="1" applyBorder="1" applyAlignment="1">
      <alignment horizontal="center" vertical="top" wrapText="1"/>
      <protection/>
    </xf>
    <xf numFmtId="0" fontId="5" fillId="0" borderId="0" xfId="212" applyAlignment="1">
      <alignment horizontal="center" vertical="center" wrapText="1"/>
      <protection/>
    </xf>
    <xf numFmtId="3" fontId="5" fillId="0" borderId="0" xfId="212" applyNumberFormat="1" applyFill="1" applyAlignment="1">
      <alignment horizontal="center" vertical="center" wrapText="1"/>
      <protection/>
    </xf>
    <xf numFmtId="3" fontId="5" fillId="0" borderId="0" xfId="212" applyNumberFormat="1" applyAlignment="1">
      <alignment horizontal="center" vertical="center" wrapText="1"/>
      <protection/>
    </xf>
    <xf numFmtId="3" fontId="79" fillId="28" borderId="16" xfId="212" applyNumberFormat="1" applyFont="1" applyFill="1" applyBorder="1" applyAlignment="1">
      <alignment horizontal="center" vertical="center" wrapText="1"/>
      <protection/>
    </xf>
    <xf numFmtId="3" fontId="78" fillId="28" borderId="16" xfId="212" applyNumberFormat="1" applyFont="1" applyFill="1" applyBorder="1" applyAlignment="1">
      <alignment horizontal="center" vertical="center" wrapText="1"/>
      <protection/>
    </xf>
    <xf numFmtId="3" fontId="5" fillId="0" borderId="0" xfId="212" applyNumberFormat="1" applyFill="1" applyBorder="1" applyAlignment="1">
      <alignment horizontal="center" vertical="center" wrapText="1"/>
      <protection/>
    </xf>
    <xf numFmtId="0" fontId="5" fillId="0" borderId="0" xfId="212" applyFont="1" applyFill="1" applyBorder="1" applyAlignment="1">
      <alignment horizontal="left" vertical="center" wrapText="1"/>
      <protection/>
    </xf>
    <xf numFmtId="3" fontId="5" fillId="0" borderId="0" xfId="212" applyNumberFormat="1" applyFont="1" applyFill="1" applyBorder="1" applyAlignment="1">
      <alignment horizontal="center" vertical="center" wrapText="1"/>
      <protection/>
    </xf>
    <xf numFmtId="3" fontId="78" fillId="23" borderId="16" xfId="212" applyNumberFormat="1" applyFont="1" applyFill="1" applyBorder="1" applyAlignment="1">
      <alignment horizontal="center" vertical="center" wrapText="1"/>
      <protection/>
    </xf>
    <xf numFmtId="0" fontId="83" fillId="5" borderId="16" xfId="185" applyFont="1" applyFill="1" applyBorder="1" applyAlignment="1">
      <alignment horizontal="center" vertical="center" wrapText="1"/>
      <protection/>
    </xf>
    <xf numFmtId="0" fontId="83" fillId="5" borderId="16" xfId="185" applyFont="1" applyFill="1" applyBorder="1" applyAlignment="1">
      <alignment horizontal="left" vertical="center" wrapText="1"/>
      <protection/>
    </xf>
    <xf numFmtId="0" fontId="86" fillId="5" borderId="16" xfId="185" applyFont="1" applyFill="1" applyBorder="1" applyAlignment="1">
      <alignment horizontal="center" vertical="center" wrapText="1"/>
      <protection/>
    </xf>
    <xf numFmtId="0" fontId="87" fillId="5" borderId="16" xfId="185" applyFont="1" applyFill="1" applyBorder="1" applyAlignment="1">
      <alignment horizontal="center" vertical="center" wrapText="1"/>
      <protection/>
    </xf>
    <xf numFmtId="0" fontId="84" fillId="5" borderId="16" xfId="185" applyFont="1" applyFill="1" applyBorder="1" applyAlignment="1">
      <alignment horizontal="justify" vertical="center" wrapText="1"/>
      <protection/>
    </xf>
    <xf numFmtId="3" fontId="81" fillId="28" borderId="16" xfId="212" applyNumberFormat="1" applyFont="1" applyFill="1" applyBorder="1" applyAlignment="1">
      <alignment horizontal="center" vertical="center" wrapText="1"/>
      <protection/>
    </xf>
    <xf numFmtId="174" fontId="81" fillId="28" borderId="16" xfId="212" applyNumberFormat="1" applyFont="1" applyFill="1" applyBorder="1" applyAlignment="1">
      <alignment horizontal="center" vertical="center" wrapText="1"/>
      <protection/>
    </xf>
    <xf numFmtId="0" fontId="87" fillId="5" borderId="16" xfId="185" applyFont="1" applyFill="1" applyBorder="1" applyAlignment="1">
      <alignment horizontal="left" vertical="center" wrapText="1"/>
      <protection/>
    </xf>
    <xf numFmtId="3" fontId="90" fillId="28" borderId="16" xfId="212" applyNumberFormat="1" applyFont="1" applyFill="1" applyBorder="1" applyAlignment="1">
      <alignment horizontal="center" vertical="center" wrapText="1"/>
      <protection/>
    </xf>
    <xf numFmtId="0" fontId="89" fillId="28" borderId="16" xfId="212" applyFont="1" applyFill="1" applyBorder="1" applyAlignment="1">
      <alignment horizontal="center" vertical="center" wrapText="1"/>
      <protection/>
    </xf>
    <xf numFmtId="0" fontId="79" fillId="28" borderId="16" xfId="212" applyFont="1" applyFill="1" applyBorder="1" applyAlignment="1">
      <alignment horizontal="center" vertical="center" wrapText="1"/>
      <protection/>
    </xf>
    <xf numFmtId="165" fontId="79" fillId="28" borderId="16" xfId="212" applyNumberFormat="1" applyFont="1" applyFill="1" applyBorder="1" applyAlignment="1">
      <alignment horizontal="center" vertical="center" wrapText="1"/>
      <protection/>
    </xf>
    <xf numFmtId="3" fontId="85" fillId="28" borderId="16" xfId="212" applyNumberFormat="1" applyFont="1" applyFill="1" applyBorder="1" applyAlignment="1">
      <alignment horizontal="center" vertical="center" wrapText="1"/>
      <protection/>
    </xf>
    <xf numFmtId="167" fontId="79" fillId="23" borderId="16" xfId="0" applyNumberFormat="1" applyFont="1" applyFill="1" applyBorder="1" applyAlignment="1">
      <alignment horizontal="center" vertical="center" wrapText="1"/>
    </xf>
    <xf numFmtId="4" fontId="79" fillId="23" borderId="16" xfId="0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212" applyFont="1" applyAlignment="1">
      <alignment horizontal="center" vertical="center" wrapText="1"/>
      <protection/>
    </xf>
    <xf numFmtId="0" fontId="86" fillId="28" borderId="16" xfId="185" applyFont="1" applyFill="1" applyBorder="1" applyAlignment="1">
      <alignment horizontal="center" vertical="center" wrapText="1"/>
      <protection/>
    </xf>
    <xf numFmtId="3" fontId="78" fillId="28" borderId="16" xfId="212" applyNumberFormat="1" applyFont="1" applyFill="1" applyBorder="1" applyAlignment="1">
      <alignment horizontal="right" vertical="center" wrapText="1"/>
      <protection/>
    </xf>
    <xf numFmtId="0" fontId="79" fillId="28" borderId="16" xfId="212" applyFont="1" applyFill="1" applyBorder="1" applyAlignment="1">
      <alignment horizontal="left" vertical="center" wrapText="1"/>
      <protection/>
    </xf>
    <xf numFmtId="0" fontId="79" fillId="23" borderId="16" xfId="0" applyFont="1" applyFill="1" applyBorder="1" applyAlignment="1">
      <alignment/>
    </xf>
    <xf numFmtId="0" fontId="78" fillId="5" borderId="16" xfId="185" applyFont="1" applyFill="1" applyBorder="1" applyAlignment="1">
      <alignment horizontal="left" vertical="center" wrapText="1"/>
      <protection/>
    </xf>
    <xf numFmtId="0" fontId="78" fillId="5" borderId="16" xfId="0" applyFont="1" applyFill="1" applyBorder="1" applyAlignment="1">
      <alignment/>
    </xf>
    <xf numFmtId="0" fontId="79" fillId="0" borderId="0" xfId="0" applyFont="1" applyAlignment="1">
      <alignment/>
    </xf>
    <xf numFmtId="0" fontId="79" fillId="0" borderId="0" xfId="212" applyFont="1" applyFill="1" applyBorder="1" applyAlignment="1">
      <alignment horizontal="left" vertical="center" wrapText="1"/>
      <protection/>
    </xf>
    <xf numFmtId="3" fontId="79" fillId="0" borderId="0" xfId="212" applyNumberFormat="1" applyFont="1" applyFill="1" applyBorder="1" applyAlignment="1">
      <alignment horizontal="center" vertical="center" wrapText="1"/>
      <protection/>
    </xf>
    <xf numFmtId="3" fontId="79" fillId="0" borderId="0" xfId="212" applyNumberFormat="1" applyFont="1" applyAlignment="1">
      <alignment horizontal="center" vertical="center" wrapText="1"/>
      <protection/>
    </xf>
    <xf numFmtId="0" fontId="80" fillId="0" borderId="0" xfId="0" applyFont="1" applyAlignment="1">
      <alignment/>
    </xf>
    <xf numFmtId="3" fontId="87" fillId="28" borderId="16" xfId="212" applyNumberFormat="1" applyFont="1" applyFill="1" applyBorder="1" applyAlignment="1">
      <alignment horizontal="center" vertical="center" wrapText="1"/>
      <protection/>
    </xf>
    <xf numFmtId="0" fontId="86" fillId="5" borderId="45" xfId="0" applyFont="1" applyFill="1" applyBorder="1" applyAlignment="1">
      <alignment horizontal="center"/>
    </xf>
    <xf numFmtId="0" fontId="86" fillId="5" borderId="30" xfId="185" applyFont="1" applyFill="1" applyBorder="1" applyAlignment="1">
      <alignment horizontal="center" vertical="center" wrapText="1"/>
      <protection/>
    </xf>
    <xf numFmtId="3" fontId="86" fillId="28" borderId="30" xfId="212" applyNumberFormat="1" applyFont="1" applyFill="1" applyBorder="1" applyAlignment="1">
      <alignment horizontal="center" vertical="center" wrapText="1"/>
      <protection/>
    </xf>
    <xf numFmtId="3" fontId="86" fillId="23" borderId="30" xfId="212" applyNumberFormat="1" applyFont="1" applyFill="1" applyBorder="1" applyAlignment="1">
      <alignment horizontal="center" vertical="center" wrapText="1"/>
      <protection/>
    </xf>
    <xf numFmtId="0" fontId="86" fillId="5" borderId="49" xfId="185" applyFont="1" applyFill="1" applyBorder="1" applyAlignment="1">
      <alignment horizontal="center" vertical="center" wrapText="1"/>
      <protection/>
    </xf>
    <xf numFmtId="0" fontId="81" fillId="5" borderId="42" xfId="0" applyFont="1" applyFill="1" applyBorder="1" applyAlignment="1">
      <alignment horizontal="center"/>
    </xf>
    <xf numFmtId="4" fontId="83" fillId="5" borderId="20" xfId="185" applyNumberFormat="1" applyFont="1" applyFill="1" applyBorder="1" applyAlignment="1">
      <alignment vertical="center" wrapText="1"/>
      <protection/>
    </xf>
    <xf numFmtId="0" fontId="79" fillId="5" borderId="42" xfId="0" applyFont="1" applyFill="1" applyBorder="1" applyAlignment="1">
      <alignment/>
    </xf>
    <xf numFmtId="0" fontId="84" fillId="5" borderId="20" xfId="185" applyFont="1" applyFill="1" applyBorder="1" applyAlignment="1">
      <alignment vertical="center" wrapText="1"/>
      <protection/>
    </xf>
    <xf numFmtId="0" fontId="79" fillId="5" borderId="42" xfId="0" applyFont="1" applyFill="1" applyBorder="1" applyAlignment="1">
      <alignment horizontal="center"/>
    </xf>
    <xf numFmtId="4" fontId="83" fillId="5" borderId="20" xfId="0" applyNumberFormat="1" applyFont="1" applyFill="1" applyBorder="1" applyAlignment="1">
      <alignment horizontal="right" vertical="center"/>
    </xf>
    <xf numFmtId="4" fontId="79" fillId="5" borderId="20" xfId="0" applyNumberFormat="1" applyFont="1" applyFill="1" applyBorder="1" applyAlignment="1">
      <alignment horizontal="right" vertical="center"/>
    </xf>
    <xf numFmtId="2" fontId="79" fillId="5" borderId="20" xfId="0" applyNumberFormat="1" applyFont="1" applyFill="1" applyBorder="1" applyAlignment="1">
      <alignment/>
    </xf>
    <xf numFmtId="4" fontId="88" fillId="5" borderId="20" xfId="0" applyNumberFormat="1" applyFont="1" applyFill="1" applyBorder="1" applyAlignment="1">
      <alignment horizontal="right" vertical="center"/>
    </xf>
    <xf numFmtId="4" fontId="78" fillId="5" borderId="20" xfId="0" applyNumberFormat="1" applyFont="1" applyFill="1" applyBorder="1" applyAlignment="1">
      <alignment/>
    </xf>
    <xf numFmtId="0" fontId="79" fillId="5" borderId="45" xfId="0" applyFont="1" applyFill="1" applyBorder="1" applyAlignment="1">
      <alignment/>
    </xf>
    <xf numFmtId="0" fontId="78" fillId="5" borderId="30" xfId="0" applyFont="1" applyFill="1" applyBorder="1" applyAlignment="1">
      <alignment/>
    </xf>
    <xf numFmtId="0" fontId="79" fillId="28" borderId="30" xfId="212" applyFont="1" applyFill="1" applyBorder="1" applyAlignment="1">
      <alignment horizontal="left" vertical="center" wrapText="1"/>
      <protection/>
    </xf>
    <xf numFmtId="3" fontId="79" fillId="28" borderId="30" xfId="212" applyNumberFormat="1" applyFont="1" applyFill="1" applyBorder="1" applyAlignment="1">
      <alignment horizontal="center" vertical="center" wrapText="1"/>
      <protection/>
    </xf>
    <xf numFmtId="0" fontId="79" fillId="28" borderId="30" xfId="212" applyFont="1" applyFill="1" applyBorder="1" applyAlignment="1">
      <alignment horizontal="center" vertical="center" wrapText="1"/>
      <protection/>
    </xf>
    <xf numFmtId="0" fontId="79" fillId="23" borderId="30" xfId="0" applyFont="1" applyFill="1" applyBorder="1" applyAlignment="1">
      <alignment/>
    </xf>
    <xf numFmtId="4" fontId="78" fillId="5" borderId="49" xfId="0" applyNumberFormat="1" applyFont="1" applyFill="1" applyBorder="1" applyAlignment="1">
      <alignment/>
    </xf>
    <xf numFmtId="3" fontId="86" fillId="23" borderId="71" xfId="212" applyNumberFormat="1" applyFont="1" applyFill="1" applyBorder="1" applyAlignment="1">
      <alignment horizontal="center" vertical="center" wrapText="1"/>
      <protection/>
    </xf>
    <xf numFmtId="3" fontId="87" fillId="28" borderId="42" xfId="212" applyNumberFormat="1" applyFont="1" applyFill="1" applyBorder="1" applyAlignment="1">
      <alignment horizontal="center" vertical="center" wrapText="1"/>
      <protection/>
    </xf>
    <xf numFmtId="3" fontId="86" fillId="28" borderId="45" xfId="212" applyNumberFormat="1" applyFont="1" applyFill="1" applyBorder="1" applyAlignment="1">
      <alignment horizontal="center" vertical="center" wrapText="1"/>
      <protection/>
    </xf>
    <xf numFmtId="3" fontId="86" fillId="28" borderId="49" xfId="212" applyNumberFormat="1" applyFont="1" applyFill="1" applyBorder="1" applyAlignment="1">
      <alignment horizontal="center" vertical="center" wrapText="1"/>
      <protection/>
    </xf>
    <xf numFmtId="0" fontId="91" fillId="0" borderId="16" xfId="208" applyFont="1" applyFill="1" applyBorder="1" applyAlignment="1">
      <alignment horizontal="center" vertical="center" wrapText="1"/>
      <protection/>
    </xf>
    <xf numFmtId="0" fontId="79" fillId="0" borderId="16" xfId="0" applyFont="1" applyBorder="1" applyAlignment="1">
      <alignment horizontal="center" vertical="center" wrapText="1"/>
    </xf>
    <xf numFmtId="0" fontId="91" fillId="0" borderId="20" xfId="208" applyFont="1" applyFill="1" applyBorder="1" applyAlignment="1">
      <alignment horizontal="center" vertical="center" wrapText="1"/>
      <protection/>
    </xf>
    <xf numFmtId="0" fontId="38" fillId="0" borderId="42" xfId="0" applyFont="1" applyFill="1" applyBorder="1" applyAlignment="1" applyProtection="1">
      <alignment horizontal="center"/>
      <protection locked="0"/>
    </xf>
    <xf numFmtId="0" fontId="38" fillId="0" borderId="20" xfId="0" applyFont="1" applyFill="1" applyBorder="1" applyAlignment="1" applyProtection="1">
      <alignment horizontal="center"/>
      <protection locked="0"/>
    </xf>
    <xf numFmtId="0" fontId="12" fillId="0" borderId="42" xfId="208" applyFont="1" applyFill="1" applyBorder="1" applyAlignment="1">
      <alignment horizontal="center" vertical="top" wrapText="1"/>
      <protection/>
    </xf>
    <xf numFmtId="0" fontId="12" fillId="0" borderId="45" xfId="208" applyFont="1" applyFill="1" applyBorder="1" applyAlignment="1">
      <alignment horizontal="center" vertical="top" wrapText="1"/>
      <protection/>
    </xf>
    <xf numFmtId="0" fontId="11" fillId="0" borderId="16" xfId="208" applyFont="1" applyFill="1" applyBorder="1" applyAlignment="1">
      <alignment vertical="top" wrapText="1"/>
      <protection/>
    </xf>
    <xf numFmtId="0" fontId="11" fillId="0" borderId="30" xfId="208" applyFont="1" applyFill="1" applyBorder="1" applyAlignment="1">
      <alignment vertical="top" wrapText="1"/>
      <protection/>
    </xf>
    <xf numFmtId="49" fontId="83" fillId="32" borderId="42" xfId="216" applyNumberFormat="1" applyFont="1" applyFill="1" applyBorder="1" applyAlignment="1" applyProtection="1">
      <alignment horizontal="center" vertical="center" wrapText="1"/>
      <protection/>
    </xf>
    <xf numFmtId="0" fontId="79" fillId="0" borderId="16" xfId="0" applyFont="1" applyBorder="1" applyAlignment="1">
      <alignment/>
    </xf>
    <xf numFmtId="0" fontId="79" fillId="0" borderId="20" xfId="0" applyFont="1" applyBorder="1" applyAlignment="1">
      <alignment/>
    </xf>
    <xf numFmtId="49" fontId="83" fillId="32" borderId="19" xfId="216" applyNumberFormat="1" applyFont="1" applyFill="1" applyBorder="1" applyAlignment="1" applyProtection="1">
      <alignment horizontal="center" vertical="center" wrapText="1"/>
      <protection/>
    </xf>
    <xf numFmtId="0" fontId="45" fillId="0" borderId="0" xfId="213">
      <alignment/>
      <protection/>
    </xf>
    <xf numFmtId="0" fontId="106" fillId="32" borderId="0" xfId="0" applyNumberFormat="1" applyFont="1" applyFill="1" applyBorder="1" applyAlignment="1" applyProtection="1">
      <alignment horizontal="center" vertical="center" wrapText="1"/>
      <protection/>
    </xf>
    <xf numFmtId="49" fontId="66" fillId="32" borderId="10" xfId="0" applyNumberFormat="1" applyFont="1" applyFill="1" applyBorder="1" applyAlignment="1" applyProtection="1">
      <alignment horizontal="center" vertical="center"/>
      <protection/>
    </xf>
    <xf numFmtId="0" fontId="66" fillId="32" borderId="10" xfId="0" applyNumberFormat="1" applyFont="1" applyFill="1" applyBorder="1" applyAlignment="1" applyProtection="1">
      <alignment horizontal="left" vertical="center" wrapText="1"/>
      <protection/>
    </xf>
    <xf numFmtId="0" fontId="66" fillId="32" borderId="10" xfId="0" applyNumberFormat="1" applyFont="1" applyFill="1" applyBorder="1" applyAlignment="1" applyProtection="1">
      <alignment horizontal="left" vertical="center" wrapText="1" indent="1"/>
      <protection/>
    </xf>
    <xf numFmtId="0" fontId="66" fillId="32" borderId="10" xfId="0" applyNumberFormat="1" applyFont="1" applyFill="1" applyBorder="1" applyAlignment="1" applyProtection="1">
      <alignment horizontal="left" vertical="center" wrapText="1" indent="2"/>
      <protection/>
    </xf>
    <xf numFmtId="49" fontId="0" fillId="32" borderId="10" xfId="0" applyNumberFormat="1" applyFill="1" applyBorder="1" applyAlignment="1" applyProtection="1">
      <alignment horizontal="center" vertical="center"/>
      <protection/>
    </xf>
    <xf numFmtId="0" fontId="66" fillId="28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07" fillId="34" borderId="72" xfId="171" applyFont="1" applyFill="1" applyBorder="1" applyAlignment="1" applyProtection="1">
      <alignment horizontal="center" vertical="center" wrapText="1"/>
      <protection/>
    </xf>
    <xf numFmtId="0" fontId="107" fillId="34" borderId="73" xfId="173" applyFont="1" applyFill="1" applyBorder="1" applyAlignment="1" applyProtection="1">
      <alignment vertical="center" wrapText="1"/>
      <protection/>
    </xf>
    <xf numFmtId="0" fontId="107" fillId="34" borderId="73" xfId="171" applyFont="1" applyFill="1" applyBorder="1" applyAlignment="1" applyProtection="1">
      <alignment vertical="center" wrapText="1"/>
      <protection/>
    </xf>
    <xf numFmtId="49" fontId="0" fillId="32" borderId="74" xfId="0" applyNumberFormat="1" applyFill="1" applyBorder="1" applyAlignment="1" applyProtection="1">
      <alignment horizontal="center" vertical="center"/>
      <protection/>
    </xf>
    <xf numFmtId="0" fontId="66" fillId="32" borderId="74" xfId="0" applyNumberFormat="1" applyFont="1" applyFill="1" applyBorder="1" applyAlignment="1" applyProtection="1">
      <alignment vertical="center" wrapText="1"/>
      <protection/>
    </xf>
    <xf numFmtId="0" fontId="11" fillId="5" borderId="61" xfId="208" applyFont="1" applyFill="1" applyBorder="1" applyAlignment="1">
      <alignment vertical="top" wrapText="1"/>
      <protection/>
    </xf>
    <xf numFmtId="0" fontId="11" fillId="28" borderId="61" xfId="208" applyFont="1" applyFill="1" applyBorder="1" applyAlignment="1">
      <alignment horizontal="left" vertical="top" wrapText="1"/>
      <protection/>
    </xf>
    <xf numFmtId="1" fontId="11" fillId="0" borderId="59" xfId="208" applyNumberFormat="1" applyFont="1" applyFill="1" applyBorder="1" applyAlignment="1">
      <alignment horizontal="center" vertical="top" wrapText="1"/>
      <protection/>
    </xf>
    <xf numFmtId="1" fontId="11" fillId="0" borderId="75" xfId="208" applyNumberFormat="1" applyFont="1" applyFill="1" applyBorder="1" applyAlignment="1">
      <alignment horizontal="center" vertical="top" wrapText="1"/>
      <protection/>
    </xf>
    <xf numFmtId="0" fontId="12" fillId="0" borderId="48" xfId="208" applyFont="1" applyFill="1" applyBorder="1" applyAlignment="1">
      <alignment horizontal="center" vertical="top" wrapText="1"/>
      <protection/>
    </xf>
    <xf numFmtId="1" fontId="11" fillId="0" borderId="48" xfId="208" applyNumberFormat="1" applyFont="1" applyFill="1" applyBorder="1" applyAlignment="1">
      <alignment horizontal="center" vertical="top" wrapText="1"/>
      <protection/>
    </xf>
    <xf numFmtId="0" fontId="13" fillId="0" borderId="19" xfId="208" applyFont="1" applyFill="1" applyBorder="1" applyAlignment="1">
      <alignment horizontal="center" vertical="top"/>
      <protection/>
    </xf>
    <xf numFmtId="0" fontId="13" fillId="0" borderId="75" xfId="208" applyFont="1" applyFill="1" applyBorder="1" applyAlignment="1">
      <alignment vertical="top" wrapText="1"/>
      <protection/>
    </xf>
    <xf numFmtId="0" fontId="12" fillId="0" borderId="76" xfId="208" applyFont="1" applyFill="1" applyBorder="1" applyAlignment="1">
      <alignment vertical="top" wrapText="1"/>
      <protection/>
    </xf>
    <xf numFmtId="0" fontId="11" fillId="0" borderId="20" xfId="208" applyFont="1" applyFill="1" applyBorder="1" applyAlignment="1">
      <alignment horizontal="left" vertical="center" wrapText="1"/>
      <protection/>
    </xf>
    <xf numFmtId="0" fontId="11" fillId="0" borderId="20" xfId="208" applyFont="1" applyFill="1" applyBorder="1" applyAlignment="1">
      <alignment vertical="top" wrapText="1"/>
      <protection/>
    </xf>
    <xf numFmtId="0" fontId="12" fillId="0" borderId="20" xfId="208" applyFont="1" applyFill="1" applyBorder="1" applyAlignment="1">
      <alignment horizontal="left" vertical="top" wrapText="1"/>
      <protection/>
    </xf>
    <xf numFmtId="0" fontId="12" fillId="0" borderId="20" xfId="208" applyFont="1" applyFill="1" applyBorder="1" applyAlignment="1">
      <alignment vertical="top" wrapText="1"/>
      <protection/>
    </xf>
    <xf numFmtId="0" fontId="12" fillId="0" borderId="20" xfId="208" applyFont="1" applyFill="1" applyBorder="1" applyAlignment="1">
      <alignment vertical="top" wrapText="1"/>
      <protection/>
    </xf>
    <xf numFmtId="49" fontId="11" fillId="0" borderId="16" xfId="208" applyNumberFormat="1" applyFont="1" applyFill="1" applyBorder="1" applyAlignment="1">
      <alignment horizontal="center" vertical="top"/>
      <protection/>
    </xf>
    <xf numFmtId="0" fontId="109" fillId="0" borderId="0" xfId="203" applyFont="1" applyFill="1" applyAlignment="1" applyProtection="1">
      <alignment vertical="top" wrapText="1"/>
      <protection/>
    </xf>
    <xf numFmtId="49" fontId="81" fillId="32" borderId="42" xfId="203" applyNumberFormat="1" applyFont="1" applyFill="1" applyBorder="1" applyAlignment="1" applyProtection="1">
      <alignment horizontal="center" vertical="top" wrapText="1"/>
      <protection/>
    </xf>
    <xf numFmtId="49" fontId="79" fillId="32" borderId="42" xfId="203" applyNumberFormat="1" applyFont="1" applyFill="1" applyBorder="1" applyAlignment="1" applyProtection="1">
      <alignment horizontal="center" vertical="top" wrapText="1"/>
      <protection/>
    </xf>
    <xf numFmtId="49" fontId="79" fillId="0" borderId="42" xfId="0" applyNumberFormat="1" applyFont="1" applyFill="1" applyBorder="1" applyAlignment="1" applyProtection="1">
      <alignment horizontal="center" vertical="top" wrapText="1"/>
      <protection/>
    </xf>
    <xf numFmtId="49" fontId="79" fillId="0" borderId="45" xfId="0" applyNumberFormat="1" applyFont="1" applyFill="1" applyBorder="1" applyAlignment="1" applyProtection="1">
      <alignment horizontal="center" vertical="top" wrapText="1"/>
      <protection/>
    </xf>
    <xf numFmtId="0" fontId="12" fillId="0" borderId="49" xfId="208" applyFont="1" applyFill="1" applyBorder="1" applyAlignment="1">
      <alignment vertical="top" wrapText="1"/>
      <protection/>
    </xf>
    <xf numFmtId="0" fontId="88" fillId="0" borderId="0" xfId="203" applyFont="1" applyFill="1" applyAlignment="1" applyProtection="1">
      <alignment vertical="top" wrapText="1"/>
      <protection/>
    </xf>
    <xf numFmtId="0" fontId="12" fillId="0" borderId="27" xfId="208" applyFont="1" applyFill="1" applyBorder="1" applyAlignment="1">
      <alignment vertical="top" wrapText="1"/>
      <protection/>
    </xf>
    <xf numFmtId="0" fontId="11" fillId="0" borderId="59" xfId="208" applyFont="1" applyFill="1" applyBorder="1" applyAlignment="1">
      <alignment vertical="top" wrapText="1"/>
      <protection/>
    </xf>
    <xf numFmtId="0" fontId="12" fillId="0" borderId="16" xfId="0" applyFont="1" applyFill="1" applyBorder="1" applyAlignment="1" applyProtection="1">
      <alignment/>
      <protection/>
    </xf>
    <xf numFmtId="49" fontId="81" fillId="32" borderId="19" xfId="203" applyNumberFormat="1" applyFont="1" applyFill="1" applyBorder="1" applyAlignment="1" applyProtection="1">
      <alignment horizontal="center" vertical="top" wrapText="1"/>
      <protection/>
    </xf>
    <xf numFmtId="0" fontId="12" fillId="0" borderId="23" xfId="0" applyFont="1" applyFill="1" applyBorder="1" applyAlignment="1" applyProtection="1">
      <alignment/>
      <protection locked="0"/>
    </xf>
    <xf numFmtId="0" fontId="12" fillId="0" borderId="51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/>
    </xf>
    <xf numFmtId="0" fontId="79" fillId="0" borderId="42" xfId="203" applyFont="1" applyFill="1" applyBorder="1" applyAlignment="1" applyProtection="1">
      <alignment vertical="top" wrapText="1"/>
      <protection/>
    </xf>
    <xf numFmtId="0" fontId="79" fillId="0" borderId="45" xfId="203" applyFont="1" applyFill="1" applyBorder="1" applyAlignment="1" applyProtection="1">
      <alignment vertical="top" wrapText="1"/>
      <protection/>
    </xf>
    <xf numFmtId="0" fontId="12" fillId="0" borderId="30" xfId="0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/>
      <protection locked="0"/>
    </xf>
    <xf numFmtId="0" fontId="81" fillId="32" borderId="51" xfId="203" applyFont="1" applyFill="1" applyBorder="1" applyAlignment="1" applyProtection="1">
      <alignment horizontal="left" vertical="top" wrapText="1"/>
      <protection/>
    </xf>
    <xf numFmtId="0" fontId="81" fillId="32" borderId="20" xfId="203" applyFont="1" applyFill="1" applyBorder="1" applyAlignment="1" applyProtection="1">
      <alignment horizontal="left" vertical="top" wrapText="1"/>
      <protection/>
    </xf>
    <xf numFmtId="0" fontId="79" fillId="32" borderId="20" xfId="203" applyFont="1" applyFill="1" applyBorder="1" applyAlignment="1" applyProtection="1">
      <alignment horizontal="left" vertical="top" wrapText="1"/>
      <protection/>
    </xf>
    <xf numFmtId="0" fontId="79" fillId="0" borderId="20" xfId="203" applyFont="1" applyFill="1" applyBorder="1" applyAlignment="1" applyProtection="1">
      <alignment vertical="top" wrapText="1"/>
      <protection/>
    </xf>
    <xf numFmtId="0" fontId="79" fillId="0" borderId="20" xfId="203" applyFont="1" applyFill="1" applyBorder="1" applyAlignment="1" applyProtection="1">
      <alignment horizontal="right" vertical="top" wrapText="1"/>
      <protection/>
    </xf>
    <xf numFmtId="0" fontId="79" fillId="0" borderId="49" xfId="203" applyFont="1" applyFill="1" applyBorder="1" applyAlignment="1" applyProtection="1">
      <alignment horizontal="right" vertical="top" wrapText="1"/>
      <protection/>
    </xf>
    <xf numFmtId="0" fontId="88" fillId="32" borderId="75" xfId="203" applyFont="1" applyFill="1" applyBorder="1" applyAlignment="1" applyProtection="1">
      <alignment horizontal="center" vertical="top" wrapText="1"/>
      <protection/>
    </xf>
    <xf numFmtId="0" fontId="88" fillId="32" borderId="48" xfId="203" applyFont="1" applyFill="1" applyBorder="1" applyAlignment="1" applyProtection="1">
      <alignment horizontal="center" vertical="top" wrapText="1"/>
      <protection/>
    </xf>
    <xf numFmtId="0" fontId="88" fillId="0" borderId="48" xfId="203" applyFont="1" applyFill="1" applyBorder="1" applyAlignment="1" applyProtection="1">
      <alignment horizontal="center" vertical="top" wrapText="1"/>
      <protection/>
    </xf>
    <xf numFmtId="0" fontId="88" fillId="0" borderId="48" xfId="0" applyFont="1" applyFill="1" applyBorder="1" applyAlignment="1" applyProtection="1">
      <alignment horizontal="center" vertical="top" wrapText="1"/>
      <protection/>
    </xf>
    <xf numFmtId="0" fontId="88" fillId="0" borderId="77" xfId="203" applyFont="1" applyFill="1" applyBorder="1" applyAlignment="1" applyProtection="1">
      <alignment horizontal="center" vertical="top" wrapText="1"/>
      <protection/>
    </xf>
    <xf numFmtId="0" fontId="79" fillId="0" borderId="20" xfId="0" applyFont="1" applyFill="1" applyBorder="1" applyAlignment="1" applyProtection="1">
      <alignment horizontal="left" vertical="top" wrapText="1"/>
      <protection/>
    </xf>
    <xf numFmtId="0" fontId="12" fillId="0" borderId="35" xfId="0" applyFont="1" applyFill="1" applyBorder="1" applyAlignment="1" applyProtection="1">
      <alignment/>
      <protection locked="0"/>
    </xf>
    <xf numFmtId="49" fontId="79" fillId="32" borderId="45" xfId="203" applyNumberFormat="1" applyFont="1" applyFill="1" applyBorder="1" applyAlignment="1" applyProtection="1">
      <alignment horizontal="center" vertical="top" wrapText="1"/>
      <protection/>
    </xf>
    <xf numFmtId="49" fontId="81" fillId="0" borderId="65" xfId="203" applyNumberFormat="1" applyFont="1" applyFill="1" applyBorder="1" applyAlignment="1" applyProtection="1">
      <alignment horizontal="center" vertical="top" wrapText="1"/>
      <protection/>
    </xf>
    <xf numFmtId="0" fontId="81" fillId="0" borderId="66" xfId="203" applyFont="1" applyFill="1" applyBorder="1" applyAlignment="1" applyProtection="1">
      <alignment horizontal="left" vertical="top" wrapText="1"/>
      <protection/>
    </xf>
    <xf numFmtId="0" fontId="79" fillId="0" borderId="78" xfId="203" applyFont="1" applyFill="1" applyBorder="1" applyAlignment="1" applyProtection="1">
      <alignment horizontal="center" vertical="top" wrapText="1"/>
      <protection/>
    </xf>
    <xf numFmtId="0" fontId="79" fillId="32" borderId="34" xfId="203" applyFont="1" applyFill="1" applyBorder="1" applyAlignment="1" applyProtection="1">
      <alignment horizontal="center" vertical="top" wrapText="1"/>
      <protection/>
    </xf>
    <xf numFmtId="0" fontId="81" fillId="10" borderId="36" xfId="203" applyFont="1" applyFill="1" applyBorder="1" applyAlignment="1" applyProtection="1">
      <alignment horizontal="left" vertical="top" wrapText="1"/>
      <protection/>
    </xf>
    <xf numFmtId="0" fontId="88" fillId="32" borderId="61" xfId="203" applyFont="1" applyFill="1" applyBorder="1" applyAlignment="1" applyProtection="1">
      <alignment horizontal="center" vertical="top" wrapText="1"/>
      <protection/>
    </xf>
    <xf numFmtId="49" fontId="81" fillId="0" borderId="19" xfId="203" applyNumberFormat="1" applyFont="1" applyFill="1" applyBorder="1" applyAlignment="1" applyProtection="1">
      <alignment horizontal="center" vertical="top" wrapText="1"/>
      <protection/>
    </xf>
    <xf numFmtId="0" fontId="81" fillId="0" borderId="51" xfId="0" applyFont="1" applyFill="1" applyBorder="1" applyAlignment="1" applyProtection="1">
      <alignment horizontal="left" vertical="top" wrapText="1"/>
      <protection/>
    </xf>
    <xf numFmtId="0" fontId="88" fillId="0" borderId="75" xfId="0" applyFont="1" applyFill="1" applyBorder="1" applyAlignment="1" applyProtection="1">
      <alignment horizontal="center" vertical="top" wrapText="1"/>
      <protection/>
    </xf>
    <xf numFmtId="0" fontId="79" fillId="0" borderId="49" xfId="0" applyFont="1" applyFill="1" applyBorder="1" applyAlignment="1" applyProtection="1">
      <alignment horizontal="left" vertical="top" wrapText="1"/>
      <protection/>
    </xf>
    <xf numFmtId="0" fontId="88" fillId="0" borderId="77" xfId="0" applyFont="1" applyFill="1" applyBorder="1" applyAlignment="1" applyProtection="1">
      <alignment horizontal="center" vertical="top" wrapText="1"/>
      <protection/>
    </xf>
    <xf numFmtId="3" fontId="79" fillId="28" borderId="26" xfId="212" applyNumberFormat="1" applyFont="1" applyFill="1" applyBorder="1" applyAlignment="1">
      <alignment horizontal="center" vertical="center" wrapText="1"/>
      <protection/>
    </xf>
    <xf numFmtId="0" fontId="79" fillId="23" borderId="26" xfId="0" applyFont="1" applyFill="1" applyBorder="1" applyAlignment="1">
      <alignment/>
    </xf>
    <xf numFmtId="0" fontId="88" fillId="0" borderId="0" xfId="203" applyFont="1" applyFill="1" applyBorder="1" applyAlignment="1" applyProtection="1">
      <alignment horizontal="right" vertical="top" wrapText="1"/>
      <protection/>
    </xf>
    <xf numFmtId="0" fontId="111" fillId="0" borderId="0" xfId="213" applyFont="1" applyAlignment="1">
      <alignment horizontal="center"/>
      <protection/>
    </xf>
    <xf numFmtId="0" fontId="45" fillId="0" borderId="0" xfId="213" applyFont="1">
      <alignment/>
      <protection/>
    </xf>
    <xf numFmtId="0" fontId="45" fillId="0" borderId="0" xfId="213" applyFont="1" applyAlignment="1">
      <alignment wrapText="1"/>
      <protection/>
    </xf>
    <xf numFmtId="0" fontId="114" fillId="0" borderId="79" xfId="213" applyFont="1" applyBorder="1" applyAlignment="1">
      <alignment horizontal="center" vertical="center" wrapText="1"/>
      <protection/>
    </xf>
    <xf numFmtId="0" fontId="114" fillId="0" borderId="80" xfId="213" applyFont="1" applyBorder="1" applyAlignment="1">
      <alignment horizontal="center" vertical="center" wrapText="1"/>
      <protection/>
    </xf>
    <xf numFmtId="0" fontId="111" fillId="0" borderId="17" xfId="213" applyFont="1" applyBorder="1" applyAlignment="1">
      <alignment horizontal="center" vertical="center" wrapText="1"/>
      <protection/>
    </xf>
    <xf numFmtId="0" fontId="111" fillId="0" borderId="22" xfId="213" applyFont="1" applyBorder="1" applyAlignment="1">
      <alignment horizontal="center" vertical="center" wrapText="1"/>
      <protection/>
    </xf>
    <xf numFmtId="0" fontId="111" fillId="0" borderId="31" xfId="213" applyFont="1" applyBorder="1" applyAlignment="1">
      <alignment horizontal="center" vertical="center" wrapText="1"/>
      <protection/>
    </xf>
    <xf numFmtId="0" fontId="114" fillId="0" borderId="42" xfId="213" applyFont="1" applyBorder="1" applyAlignment="1">
      <alignment horizontal="center" vertical="center" wrapText="1"/>
      <protection/>
    </xf>
    <xf numFmtId="0" fontId="114" fillId="0" borderId="16" xfId="213" applyFont="1" applyBorder="1" applyAlignment="1" applyProtection="1">
      <alignment horizontal="center" vertical="center" wrapText="1"/>
      <protection locked="0"/>
    </xf>
    <xf numFmtId="0" fontId="114" fillId="23" borderId="16" xfId="213" applyFont="1" applyFill="1" applyBorder="1" applyAlignment="1" applyProtection="1">
      <alignment horizontal="center" vertical="center" wrapText="1"/>
      <protection locked="0"/>
    </xf>
    <xf numFmtId="0" fontId="114" fillId="23" borderId="20" xfId="213" applyFont="1" applyFill="1" applyBorder="1" applyAlignment="1" applyProtection="1">
      <alignment horizontal="center" vertical="center" wrapText="1"/>
      <protection locked="0"/>
    </xf>
    <xf numFmtId="2" fontId="115" fillId="35" borderId="81" xfId="172" applyNumberFormat="1" applyFont="1" applyFill="1" applyBorder="1" applyAlignment="1" applyProtection="1">
      <alignment horizontal="left" vertical="top" wrapText="1"/>
      <protection/>
    </xf>
    <xf numFmtId="2" fontId="115" fillId="35" borderId="82" xfId="172" applyNumberFormat="1" applyFont="1" applyFill="1" applyBorder="1" applyAlignment="1" applyProtection="1">
      <alignment horizontal="left" vertical="top" wrapText="1"/>
      <protection/>
    </xf>
    <xf numFmtId="2" fontId="115" fillId="35" borderId="60" xfId="172" applyNumberFormat="1" applyFont="1" applyFill="1" applyBorder="1" applyAlignment="1" applyProtection="1">
      <alignment horizontal="left" vertical="top" wrapText="1"/>
      <protection/>
    </xf>
    <xf numFmtId="0" fontId="114" fillId="0" borderId="55" xfId="213" applyFont="1" applyFill="1" applyBorder="1" applyAlignment="1">
      <alignment horizontal="center" vertical="center" wrapText="1"/>
      <protection/>
    </xf>
    <xf numFmtId="0" fontId="114" fillId="0" borderId="56" xfId="213" applyFont="1" applyFill="1" applyBorder="1" applyAlignment="1" applyProtection="1">
      <alignment horizontal="center" vertical="center" wrapText="1"/>
      <protection locked="0"/>
    </xf>
    <xf numFmtId="2" fontId="114" fillId="5" borderId="56" xfId="213" applyNumberFormat="1" applyFont="1" applyFill="1" applyBorder="1" applyAlignment="1" applyProtection="1">
      <alignment horizontal="center" vertical="center" wrapText="1"/>
      <protection locked="0"/>
    </xf>
    <xf numFmtId="2" fontId="114" fillId="5" borderId="57" xfId="213" applyNumberFormat="1" applyFont="1" applyFill="1" applyBorder="1" applyAlignment="1" applyProtection="1">
      <alignment horizontal="center" vertical="center" wrapText="1"/>
      <protection locked="0"/>
    </xf>
    <xf numFmtId="0" fontId="114" fillId="0" borderId="0" xfId="213" applyFont="1">
      <alignment/>
      <protection/>
    </xf>
    <xf numFmtId="0" fontId="109" fillId="0" borderId="0" xfId="203" applyFont="1" applyFill="1" applyAlignment="1" applyProtection="1">
      <alignment horizontal="right" vertical="top" wrapText="1"/>
      <protection/>
    </xf>
    <xf numFmtId="0" fontId="108" fillId="8" borderId="82" xfId="203" applyFont="1" applyFill="1" applyBorder="1" applyAlignment="1" applyProtection="1">
      <alignment horizontal="center" vertical="top" wrapText="1"/>
      <protection/>
    </xf>
    <xf numFmtId="0" fontId="108" fillId="8" borderId="0" xfId="203" applyFont="1" applyFill="1" applyBorder="1" applyAlignment="1" applyProtection="1">
      <alignment horizontal="center" vertical="top" wrapText="1"/>
      <protection/>
    </xf>
    <xf numFmtId="0" fontId="108" fillId="8" borderId="0" xfId="203" applyFont="1" applyFill="1" applyBorder="1" applyAlignment="1" applyProtection="1">
      <alignment vertical="top" wrapText="1"/>
      <protection/>
    </xf>
    <xf numFmtId="0" fontId="109" fillId="0" borderId="0" xfId="203" applyFont="1" applyAlignment="1">
      <alignment vertical="top" wrapText="1"/>
      <protection/>
    </xf>
    <xf numFmtId="0" fontId="109" fillId="0" borderId="26" xfId="203" applyFont="1" applyFill="1" applyBorder="1" applyAlignment="1" applyProtection="1">
      <alignment horizontal="center" vertical="center" wrapText="1"/>
      <protection/>
    </xf>
    <xf numFmtId="0" fontId="116" fillId="0" borderId="65" xfId="203" applyFont="1" applyFill="1" applyBorder="1" applyAlignment="1" applyProtection="1">
      <alignment horizontal="center" vertical="top" wrapText="1"/>
      <protection/>
    </xf>
    <xf numFmtId="0" fontId="116" fillId="0" borderId="69" xfId="203" applyFont="1" applyFill="1" applyBorder="1" applyAlignment="1" applyProtection="1">
      <alignment horizontal="center" vertical="top" wrapText="1"/>
      <protection/>
    </xf>
    <xf numFmtId="0" fontId="116" fillId="0" borderId="83" xfId="203" applyFont="1" applyFill="1" applyBorder="1" applyAlignment="1" applyProtection="1">
      <alignment horizontal="center" vertical="top" wrapText="1"/>
      <protection/>
    </xf>
    <xf numFmtId="0" fontId="116" fillId="0" borderId="66" xfId="203" applyFont="1" applyFill="1" applyBorder="1" applyAlignment="1" applyProtection="1">
      <alignment horizontal="center" vertical="top" wrapText="1"/>
      <protection/>
    </xf>
    <xf numFmtId="49" fontId="109" fillId="23" borderId="42" xfId="203" applyNumberFormat="1" applyFont="1" applyFill="1" applyBorder="1" applyAlignment="1" applyProtection="1">
      <alignment horizontal="center" vertical="top" wrapText="1"/>
      <protection/>
    </xf>
    <xf numFmtId="49" fontId="109" fillId="23" borderId="16" xfId="203" applyNumberFormat="1" applyFont="1" applyFill="1" applyBorder="1" applyAlignment="1" applyProtection="1">
      <alignment vertical="top" wrapText="1"/>
      <protection locked="0"/>
    </xf>
    <xf numFmtId="2" fontId="108" fillId="23" borderId="16" xfId="172" applyNumberFormat="1" applyFont="1" applyFill="1" applyBorder="1" applyAlignment="1" applyProtection="1">
      <alignment horizontal="center" vertical="top" wrapText="1"/>
      <protection locked="0"/>
    </xf>
    <xf numFmtId="4" fontId="109" fillId="23" borderId="16" xfId="203" applyNumberFormat="1" applyFont="1" applyFill="1" applyBorder="1" applyAlignment="1" applyProtection="1">
      <alignment vertical="top" wrapText="1"/>
      <protection locked="0"/>
    </xf>
    <xf numFmtId="4" fontId="109" fillId="23" borderId="37" xfId="203" applyNumberFormat="1" applyFont="1" applyFill="1" applyBorder="1" applyAlignment="1" applyProtection="1">
      <alignment vertical="top" wrapText="1"/>
      <protection locked="0"/>
    </xf>
    <xf numFmtId="49" fontId="109" fillId="23" borderId="20" xfId="203" applyNumberFormat="1" applyFont="1" applyFill="1" applyBorder="1" applyAlignment="1" applyProtection="1">
      <alignment vertical="top" wrapText="1"/>
      <protection locked="0"/>
    </xf>
    <xf numFmtId="2" fontId="115" fillId="35" borderId="42" xfId="172" applyNumberFormat="1" applyFont="1" applyFill="1" applyBorder="1" applyAlignment="1" applyProtection="1">
      <alignment horizontal="center" vertical="top" wrapText="1"/>
      <protection/>
    </xf>
    <xf numFmtId="2" fontId="115" fillId="35" borderId="16" xfId="172" applyNumberFormat="1" applyFont="1" applyFill="1" applyBorder="1" applyAlignment="1" applyProtection="1">
      <alignment horizontal="left" vertical="top" wrapText="1"/>
      <protection/>
    </xf>
    <xf numFmtId="0" fontId="115" fillId="36" borderId="16" xfId="172" applyFont="1" applyFill="1" applyBorder="1" applyAlignment="1" applyProtection="1">
      <alignment horizontal="center" vertical="top" wrapText="1"/>
      <protection/>
    </xf>
    <xf numFmtId="2" fontId="115" fillId="35" borderId="16" xfId="172" applyNumberFormat="1" applyFont="1" applyFill="1" applyBorder="1" applyAlignment="1" applyProtection="1">
      <alignment horizontal="center" vertical="top" wrapText="1"/>
      <protection/>
    </xf>
    <xf numFmtId="2" fontId="115" fillId="35" borderId="37" xfId="172" applyNumberFormat="1" applyFont="1" applyFill="1" applyBorder="1" applyAlignment="1" applyProtection="1">
      <alignment horizontal="center" vertical="top" wrapText="1"/>
      <protection/>
    </xf>
    <xf numFmtId="2" fontId="115" fillId="35" borderId="20" xfId="172" applyNumberFormat="1" applyFont="1" applyFill="1" applyBorder="1" applyAlignment="1" applyProtection="1">
      <alignment horizontal="center" vertical="top" wrapText="1"/>
      <protection/>
    </xf>
    <xf numFmtId="2" fontId="108" fillId="0" borderId="16" xfId="172" applyNumberFormat="1" applyFont="1" applyFill="1" applyBorder="1" applyAlignment="1" applyProtection="1">
      <alignment horizontal="right" vertical="top" wrapText="1"/>
      <protection/>
    </xf>
    <xf numFmtId="2" fontId="108" fillId="5" borderId="16" xfId="172" applyNumberFormat="1" applyFont="1" applyFill="1" applyBorder="1" applyAlignment="1" applyProtection="1">
      <alignment horizontal="center" vertical="top" wrapText="1"/>
      <protection/>
    </xf>
    <xf numFmtId="2" fontId="108" fillId="0" borderId="16" xfId="172" applyNumberFormat="1" applyFont="1" applyFill="1" applyBorder="1" applyAlignment="1" applyProtection="1">
      <alignment horizontal="center" vertical="top" wrapText="1"/>
      <protection/>
    </xf>
    <xf numFmtId="2" fontId="108" fillId="0" borderId="37" xfId="172" applyNumberFormat="1" applyFont="1" applyFill="1" applyBorder="1" applyAlignment="1" applyProtection="1">
      <alignment horizontal="center" vertical="top" wrapText="1"/>
      <protection/>
    </xf>
    <xf numFmtId="2" fontId="108" fillId="0" borderId="20" xfId="172" applyNumberFormat="1" applyFont="1" applyFill="1" applyBorder="1" applyAlignment="1" applyProtection="1">
      <alignment horizontal="center" vertical="top" wrapText="1"/>
      <protection/>
    </xf>
    <xf numFmtId="49" fontId="109" fillId="23" borderId="37" xfId="203" applyNumberFormat="1" applyFont="1" applyFill="1" applyBorder="1" applyAlignment="1" applyProtection="1">
      <alignment vertical="top" wrapText="1"/>
      <protection locked="0"/>
    </xf>
    <xf numFmtId="49" fontId="109" fillId="23" borderId="16" xfId="203" applyNumberFormat="1" applyFont="1" applyFill="1" applyBorder="1" applyAlignment="1" applyProtection="1">
      <alignment horizontal="left" vertical="top" wrapText="1"/>
      <protection locked="0"/>
    </xf>
    <xf numFmtId="0" fontId="115" fillId="36" borderId="16" xfId="172" applyFont="1" applyFill="1" applyBorder="1" applyAlignment="1" applyProtection="1">
      <alignment horizontal="center" vertical="top" wrapText="1"/>
      <protection locked="0"/>
    </xf>
    <xf numFmtId="2" fontId="115" fillId="35" borderId="16" xfId="172" applyNumberFormat="1" applyFont="1" applyFill="1" applyBorder="1" applyAlignment="1" applyProtection="1">
      <alignment horizontal="center" vertical="top" wrapText="1"/>
      <protection locked="0"/>
    </xf>
    <xf numFmtId="2" fontId="115" fillId="35" borderId="37" xfId="172" applyNumberFormat="1" applyFont="1" applyFill="1" applyBorder="1" applyAlignment="1" applyProtection="1">
      <alignment horizontal="center" vertical="top" wrapText="1"/>
      <protection locked="0"/>
    </xf>
    <xf numFmtId="2" fontId="115" fillId="35" borderId="20" xfId="172" applyNumberFormat="1" applyFont="1" applyFill="1" applyBorder="1" applyAlignment="1" applyProtection="1">
      <alignment horizontal="center" vertical="top" wrapText="1"/>
      <protection locked="0"/>
    </xf>
    <xf numFmtId="2" fontId="109" fillId="0" borderId="42" xfId="172" applyNumberFormat="1" applyFont="1" applyFill="1" applyBorder="1" applyAlignment="1" applyProtection="1">
      <alignment horizontal="center" vertical="top" wrapText="1"/>
      <protection/>
    </xf>
    <xf numFmtId="2" fontId="108" fillId="0" borderId="16" xfId="172" applyNumberFormat="1" applyFont="1" applyFill="1" applyBorder="1" applyAlignment="1" applyProtection="1">
      <alignment horizontal="right" vertical="top" wrapText="1"/>
      <protection locked="0"/>
    </xf>
    <xf numFmtId="2" fontId="108" fillId="0" borderId="16" xfId="172" applyNumberFormat="1" applyFont="1" applyFill="1" applyBorder="1" applyAlignment="1" applyProtection="1">
      <alignment horizontal="center" vertical="top" wrapText="1"/>
      <protection locked="0"/>
    </xf>
    <xf numFmtId="2" fontId="108" fillId="0" borderId="37" xfId="172" applyNumberFormat="1" applyFont="1" applyFill="1" applyBorder="1" applyAlignment="1" applyProtection="1">
      <alignment horizontal="center" vertical="top" wrapText="1"/>
      <protection locked="0"/>
    </xf>
    <xf numFmtId="2" fontId="108" fillId="0" borderId="20" xfId="172" applyNumberFormat="1" applyFont="1" applyFill="1" applyBorder="1" applyAlignment="1" applyProtection="1">
      <alignment horizontal="center" vertical="top" wrapText="1"/>
      <protection locked="0"/>
    </xf>
    <xf numFmtId="0" fontId="109" fillId="0" borderId="42" xfId="203" applyFont="1" applyFill="1" applyBorder="1" applyAlignment="1" applyProtection="1">
      <alignment horizontal="center" vertical="top" wrapText="1"/>
      <protection/>
    </xf>
    <xf numFmtId="0" fontId="108" fillId="0" borderId="16" xfId="203" applyFont="1" applyFill="1" applyBorder="1" applyAlignment="1" applyProtection="1">
      <alignment horizontal="right" vertical="top" wrapText="1"/>
      <protection locked="0"/>
    </xf>
    <xf numFmtId="2" fontId="108" fillId="5" borderId="16" xfId="172" applyNumberFormat="1" applyFont="1" applyFill="1" applyBorder="1" applyAlignment="1" applyProtection="1">
      <alignment horizontal="center" vertical="top" wrapText="1"/>
      <protection locked="0"/>
    </xf>
    <xf numFmtId="0" fontId="108" fillId="32" borderId="0" xfId="203" applyFont="1" applyFill="1" applyBorder="1" applyAlignment="1" applyProtection="1">
      <alignment horizontal="center" vertical="top" wrapText="1"/>
      <protection/>
    </xf>
    <xf numFmtId="4" fontId="108" fillId="32" borderId="0" xfId="203" applyNumberFormat="1" applyFont="1" applyFill="1" applyBorder="1" applyAlignment="1" applyProtection="1">
      <alignment vertical="top" wrapText="1"/>
      <protection/>
    </xf>
    <xf numFmtId="0" fontId="65" fillId="32" borderId="84" xfId="0" applyNumberFormat="1" applyFont="1" applyFill="1" applyBorder="1" applyAlignment="1" applyProtection="1">
      <alignment horizontal="center" vertical="center" wrapText="1"/>
      <protection/>
    </xf>
    <xf numFmtId="0" fontId="65" fillId="32" borderId="85" xfId="0" applyNumberFormat="1" applyFont="1" applyFill="1" applyBorder="1" applyAlignment="1" applyProtection="1">
      <alignment horizontal="center" vertical="center" wrapText="1"/>
      <protection/>
    </xf>
    <xf numFmtId="0" fontId="65" fillId="32" borderId="86" xfId="0" applyNumberFormat="1" applyFont="1" applyFill="1" applyBorder="1" applyAlignment="1" applyProtection="1">
      <alignment horizontal="center" vertical="center" wrapText="1"/>
      <protection/>
    </xf>
    <xf numFmtId="0" fontId="65" fillId="32" borderId="87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>
      <alignment/>
    </xf>
    <xf numFmtId="0" fontId="66" fillId="32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ill="1" applyBorder="1" applyAlignment="1" applyProtection="1">
      <alignment horizontal="center" vertical="center" wrapText="1"/>
      <protection/>
    </xf>
    <xf numFmtId="0" fontId="106" fillId="32" borderId="79" xfId="0" applyNumberFormat="1" applyFont="1" applyFill="1" applyBorder="1" applyAlignment="1" applyProtection="1">
      <alignment horizontal="center" vertical="center" wrapText="1"/>
      <protection/>
    </xf>
    <xf numFmtId="0" fontId="66" fillId="5" borderId="89" xfId="211" applyFont="1" applyFill="1" applyBorder="1" applyAlignment="1" applyProtection="1">
      <alignment horizontal="center" vertical="center" wrapText="1"/>
      <protection/>
    </xf>
    <xf numFmtId="4" fontId="66" fillId="23" borderId="63" xfId="0" applyNumberFormat="1" applyFont="1" applyFill="1" applyBorder="1" applyAlignment="1" applyProtection="1">
      <alignment horizontal="center" vertical="center"/>
      <protection locked="0"/>
    </xf>
    <xf numFmtId="4" fontId="66" fillId="5" borderId="63" xfId="0" applyNumberFormat="1" applyFont="1" applyFill="1" applyBorder="1" applyAlignment="1" applyProtection="1">
      <alignment horizontal="center" vertical="center"/>
      <protection/>
    </xf>
    <xf numFmtId="2" fontId="66" fillId="23" borderId="89" xfId="0" applyNumberFormat="1" applyFont="1" applyFill="1" applyBorder="1" applyAlignment="1" applyProtection="1">
      <alignment horizontal="center" vertical="center"/>
      <protection locked="0"/>
    </xf>
    <xf numFmtId="174" fontId="66" fillId="23" borderId="63" xfId="0" applyNumberFormat="1" applyFont="1" applyFill="1" applyBorder="1" applyAlignment="1" applyProtection="1">
      <alignment horizontal="center" vertical="center"/>
      <protection locked="0"/>
    </xf>
    <xf numFmtId="2" fontId="66" fillId="23" borderId="63" xfId="0" applyNumberFormat="1" applyFont="1" applyFill="1" applyBorder="1" applyAlignment="1" applyProtection="1">
      <alignment horizontal="center" vertical="center"/>
      <protection locked="0"/>
    </xf>
    <xf numFmtId="0" fontId="107" fillId="34" borderId="89" xfId="171" applyFont="1" applyFill="1" applyBorder="1" applyAlignment="1" applyProtection="1">
      <alignment vertical="center" wrapText="1"/>
      <protection/>
    </xf>
    <xf numFmtId="174" fontId="66" fillId="5" borderId="89" xfId="0" applyNumberFormat="1" applyFont="1" applyFill="1" applyBorder="1" applyAlignment="1" applyProtection="1">
      <alignment horizontal="center" vertical="center"/>
      <protection/>
    </xf>
    <xf numFmtId="183" fontId="66" fillId="23" borderId="89" xfId="0" applyNumberFormat="1" applyFont="1" applyFill="1" applyBorder="1" applyAlignment="1" applyProtection="1">
      <alignment horizontal="center" vertical="center"/>
      <protection locked="0"/>
    </xf>
    <xf numFmtId="174" fontId="66" fillId="5" borderId="90" xfId="0" applyNumberFormat="1" applyFont="1" applyFill="1" applyBorder="1" applyAlignment="1" applyProtection="1">
      <alignment horizontal="center" vertical="center"/>
      <protection/>
    </xf>
    <xf numFmtId="3" fontId="66" fillId="23" borderId="63" xfId="0" applyNumberFormat="1" applyFont="1" applyFill="1" applyBorder="1" applyAlignment="1" applyProtection="1">
      <alignment horizontal="center" vertical="center"/>
      <protection locked="0"/>
    </xf>
    <xf numFmtId="49" fontId="0" fillId="23" borderId="91" xfId="0" applyNumberFormat="1" applyFill="1" applyBorder="1" applyAlignment="1" applyProtection="1">
      <alignment horizontal="center" vertical="center" wrapText="1"/>
      <protection locked="0"/>
    </xf>
    <xf numFmtId="0" fontId="106" fillId="32" borderId="8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213" applyFill="1">
      <alignment/>
      <protection/>
    </xf>
    <xf numFmtId="0" fontId="6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49" fontId="66" fillId="11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38" fillId="0" borderId="83" xfId="0" applyFont="1" applyFill="1" applyBorder="1" applyAlignment="1" applyProtection="1">
      <alignment horizontal="center" vertical="center"/>
      <protection locked="0"/>
    </xf>
    <xf numFmtId="165" fontId="12" fillId="0" borderId="92" xfId="0" applyNumberFormat="1" applyFont="1" applyFill="1" applyBorder="1" applyAlignment="1" applyProtection="1">
      <alignment horizontal="center"/>
      <protection/>
    </xf>
    <xf numFmtId="165" fontId="12" fillId="0" borderId="37" xfId="0" applyNumberFormat="1" applyFont="1" applyFill="1" applyBorder="1" applyAlignment="1" applyProtection="1">
      <alignment horizontal="center"/>
      <protection/>
    </xf>
    <xf numFmtId="165" fontId="12" fillId="0" borderId="39" xfId="0" applyNumberFormat="1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/>
      <protection locked="0"/>
    </xf>
    <xf numFmtId="0" fontId="12" fillId="0" borderId="44" xfId="0" applyFont="1" applyFill="1" applyBorder="1" applyAlignment="1" applyProtection="1">
      <alignment/>
      <protection locked="0"/>
    </xf>
    <xf numFmtId="0" fontId="12" fillId="0" borderId="37" xfId="0" applyFont="1" applyFill="1" applyBorder="1" applyAlignment="1" applyProtection="1">
      <alignment/>
      <protection/>
    </xf>
    <xf numFmtId="0" fontId="12" fillId="0" borderId="50" xfId="0" applyFont="1" applyFill="1" applyBorder="1" applyAlignment="1" applyProtection="1">
      <alignment/>
      <protection locked="0"/>
    </xf>
    <xf numFmtId="0" fontId="12" fillId="0" borderId="54" xfId="0" applyFont="1" applyFill="1" applyBorder="1" applyAlignment="1" applyProtection="1">
      <alignment/>
      <protection locked="0"/>
    </xf>
    <xf numFmtId="1" fontId="38" fillId="0" borderId="93" xfId="208" applyNumberFormat="1" applyFont="1" applyFill="1" applyBorder="1" applyAlignment="1">
      <alignment horizontal="center" vertical="center" wrapText="1"/>
      <protection/>
    </xf>
    <xf numFmtId="165" fontId="12" fillId="0" borderId="94" xfId="0" applyNumberFormat="1" applyFont="1" applyFill="1" applyBorder="1" applyAlignment="1" applyProtection="1">
      <alignment horizontal="center"/>
      <protection/>
    </xf>
    <xf numFmtId="165" fontId="12" fillId="0" borderId="29" xfId="0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/>
      <protection locked="0"/>
    </xf>
    <xf numFmtId="0" fontId="12" fillId="0" borderId="95" xfId="0" applyFont="1" applyFill="1" applyBorder="1" applyAlignment="1" applyProtection="1">
      <alignment/>
      <protection locked="0"/>
    </xf>
    <xf numFmtId="0" fontId="12" fillId="0" borderId="29" xfId="0" applyFont="1" applyFill="1" applyBorder="1" applyAlignment="1" applyProtection="1">
      <alignment/>
      <protection/>
    </xf>
    <xf numFmtId="0" fontId="12" fillId="0" borderId="96" xfId="0" applyFont="1" applyFill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/>
      <protection locked="0"/>
    </xf>
    <xf numFmtId="1" fontId="38" fillId="0" borderId="69" xfId="208" applyNumberFormat="1" applyFont="1" applyFill="1" applyBorder="1" applyAlignment="1">
      <alignment horizontal="center" vertical="center" wrapText="1"/>
      <protection/>
    </xf>
    <xf numFmtId="165" fontId="39" fillId="5" borderId="56" xfId="0" applyNumberFormat="1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locked="0"/>
    </xf>
    <xf numFmtId="165" fontId="39" fillId="5" borderId="25" xfId="0" applyNumberFormat="1" applyFont="1" applyFill="1" applyBorder="1" applyAlignment="1" applyProtection="1">
      <alignment horizontal="center"/>
      <protection locked="0"/>
    </xf>
    <xf numFmtId="165" fontId="39" fillId="5" borderId="82" xfId="0" applyNumberFormat="1" applyFont="1" applyFill="1" applyBorder="1" applyAlignment="1" applyProtection="1">
      <alignment horizontal="center"/>
      <protection locked="0"/>
    </xf>
    <xf numFmtId="1" fontId="12" fillId="28" borderId="25" xfId="0" applyNumberFormat="1" applyFont="1" applyFill="1" applyBorder="1" applyAlignment="1" applyProtection="1">
      <alignment/>
      <protection/>
    </xf>
    <xf numFmtId="2" fontId="12" fillId="28" borderId="29" xfId="0" applyNumberFormat="1" applyFont="1" applyFill="1" applyBorder="1" applyAlignment="1" applyProtection="1">
      <alignment/>
      <protection locked="0"/>
    </xf>
    <xf numFmtId="2" fontId="39" fillId="28" borderId="29" xfId="0" applyNumberFormat="1" applyFont="1" applyFill="1" applyBorder="1" applyAlignment="1" applyProtection="1">
      <alignment/>
      <protection locked="0"/>
    </xf>
    <xf numFmtId="165" fontId="12" fillId="28" borderId="96" xfId="0" applyNumberFormat="1" applyFont="1" applyFill="1" applyBorder="1" applyAlignment="1" applyProtection="1">
      <alignment/>
      <protection locked="0"/>
    </xf>
    <xf numFmtId="166" fontId="12" fillId="5" borderId="19" xfId="0" applyNumberFormat="1" applyFont="1" applyFill="1" applyBorder="1" applyAlignment="1" applyProtection="1">
      <alignment horizontal="center"/>
      <protection locked="0"/>
    </xf>
    <xf numFmtId="166" fontId="12" fillId="5" borderId="5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/>
    </xf>
    <xf numFmtId="2" fontId="12" fillId="0" borderId="32" xfId="0" applyNumberFormat="1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12" fillId="0" borderId="42" xfId="0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/>
      <protection locked="0"/>
    </xf>
    <xf numFmtId="1" fontId="38" fillId="0" borderId="82" xfId="208" applyNumberFormat="1" applyFont="1" applyFill="1" applyBorder="1" applyAlignment="1">
      <alignment horizontal="center" vertical="center" wrapText="1"/>
      <protection/>
    </xf>
    <xf numFmtId="0" fontId="88" fillId="0" borderId="30" xfId="210" applyNumberFormat="1" applyFont="1" applyFill="1" applyBorder="1" applyAlignment="1" applyProtection="1">
      <alignment horizontal="center" vertical="center" wrapText="1"/>
      <protection/>
    </xf>
    <xf numFmtId="1" fontId="13" fillId="5" borderId="34" xfId="208" applyNumberFormat="1" applyFont="1" applyFill="1" applyBorder="1" applyAlignment="1">
      <alignment horizontal="center" vertical="top" wrapText="1"/>
      <protection/>
    </xf>
    <xf numFmtId="1" fontId="13" fillId="5" borderId="36" xfId="208" applyNumberFormat="1" applyFont="1" applyFill="1" applyBorder="1" applyAlignment="1">
      <alignment horizontal="left" vertical="top" wrapText="1"/>
      <protection/>
    </xf>
    <xf numFmtId="0" fontId="88" fillId="0" borderId="50" xfId="210" applyNumberFormat="1" applyFont="1" applyFill="1" applyBorder="1" applyAlignment="1" applyProtection="1">
      <alignment horizontal="center" vertical="center" wrapText="1"/>
      <protection/>
    </xf>
    <xf numFmtId="0" fontId="11" fillId="0" borderId="45" xfId="208" applyFont="1" applyFill="1" applyBorder="1" applyAlignment="1">
      <alignment horizontal="center" vertical="center" wrapText="1"/>
      <protection/>
    </xf>
    <xf numFmtId="0" fontId="11" fillId="0" borderId="49" xfId="208" applyFont="1" applyFill="1" applyBorder="1" applyAlignment="1">
      <alignment horizontal="center" vertical="center" wrapText="1"/>
      <protection/>
    </xf>
    <xf numFmtId="0" fontId="79" fillId="0" borderId="37" xfId="0" applyFont="1" applyBorder="1" applyAlignment="1">
      <alignment/>
    </xf>
    <xf numFmtId="0" fontId="85" fillId="0" borderId="69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85" fillId="0" borderId="39" xfId="0" applyFont="1" applyBorder="1" applyAlignment="1">
      <alignment horizontal="center"/>
    </xf>
    <xf numFmtId="0" fontId="85" fillId="0" borderId="65" xfId="0" applyFont="1" applyBorder="1" applyAlignment="1">
      <alignment horizontal="center"/>
    </xf>
    <xf numFmtId="0" fontId="85" fillId="0" borderId="83" xfId="0" applyFont="1" applyBorder="1" applyAlignment="1">
      <alignment horizontal="center"/>
    </xf>
    <xf numFmtId="0" fontId="85" fillId="0" borderId="69" xfId="0" applyFont="1" applyFill="1" applyBorder="1" applyAlignment="1">
      <alignment horizontal="center"/>
    </xf>
    <xf numFmtId="0" fontId="85" fillId="0" borderId="66" xfId="0" applyFont="1" applyFill="1" applyBorder="1" applyAlignment="1">
      <alignment horizontal="center"/>
    </xf>
    <xf numFmtId="0" fontId="91" fillId="0" borderId="0" xfId="208" applyFont="1" applyFill="1" applyAlignment="1">
      <alignment vertical="top" wrapText="1"/>
      <protection/>
    </xf>
    <xf numFmtId="2" fontId="117" fillId="0" borderId="16" xfId="216" applyNumberFormat="1" applyFont="1" applyFill="1" applyBorder="1" applyAlignment="1" applyProtection="1">
      <alignment vertical="center" wrapText="1"/>
      <protection/>
    </xf>
    <xf numFmtId="2" fontId="79" fillId="0" borderId="16" xfId="216" applyNumberFormat="1" applyFont="1" applyFill="1" applyBorder="1" applyAlignment="1" applyProtection="1">
      <alignment vertical="center" wrapText="1"/>
      <protection/>
    </xf>
    <xf numFmtId="0" fontId="88" fillId="0" borderId="16" xfId="0" applyFont="1" applyBorder="1" applyAlignment="1">
      <alignment/>
    </xf>
    <xf numFmtId="0" fontId="88" fillId="0" borderId="20" xfId="0" applyFont="1" applyBorder="1" applyAlignment="1">
      <alignment/>
    </xf>
    <xf numFmtId="0" fontId="79" fillId="0" borderId="35" xfId="0" applyFont="1" applyBorder="1" applyAlignment="1">
      <alignment/>
    </xf>
    <xf numFmtId="0" fontId="79" fillId="0" borderId="36" xfId="0" applyFont="1" applyBorder="1" applyAlignment="1">
      <alignment/>
    </xf>
    <xf numFmtId="0" fontId="79" fillId="0" borderId="21" xfId="0" applyFont="1" applyBorder="1" applyAlignment="1">
      <alignment/>
    </xf>
    <xf numFmtId="0" fontId="79" fillId="0" borderId="33" xfId="0" applyFont="1" applyBorder="1" applyAlignment="1">
      <alignment/>
    </xf>
    <xf numFmtId="0" fontId="79" fillId="0" borderId="54" xfId="0" applyFont="1" applyBorder="1" applyAlignment="1">
      <alignment/>
    </xf>
    <xf numFmtId="2" fontId="81" fillId="0" borderId="35" xfId="207" applyNumberFormat="1" applyFont="1" applyFill="1" applyBorder="1" applyAlignment="1" applyProtection="1">
      <alignment horizontal="center" vertical="center" wrapText="1"/>
      <protection/>
    </xf>
    <xf numFmtId="2" fontId="81" fillId="0" borderId="35" xfId="216" applyNumberFormat="1" applyFont="1" applyFill="1" applyBorder="1" applyAlignment="1" applyProtection="1">
      <alignment vertical="center" wrapText="1"/>
      <protection/>
    </xf>
    <xf numFmtId="2" fontId="81" fillId="0" borderId="54" xfId="216" applyNumberFormat="1" applyFont="1" applyFill="1" applyBorder="1" applyAlignment="1" applyProtection="1">
      <alignment vertical="center" wrapText="1"/>
      <protection/>
    </xf>
    <xf numFmtId="2" fontId="79" fillId="0" borderId="37" xfId="216" applyNumberFormat="1" applyFont="1" applyFill="1" applyBorder="1" applyAlignment="1" applyProtection="1">
      <alignment vertical="center" wrapText="1"/>
      <protection/>
    </xf>
    <xf numFmtId="49" fontId="83" fillId="0" borderId="34" xfId="209" applyNumberFormat="1" applyFont="1" applyFill="1" applyBorder="1" applyAlignment="1" applyProtection="1">
      <alignment horizontal="center" vertical="center" wrapText="1"/>
      <protection/>
    </xf>
    <xf numFmtId="49" fontId="88" fillId="32" borderId="42" xfId="216" applyNumberFormat="1" applyFont="1" applyFill="1" applyBorder="1" applyAlignment="1" applyProtection="1">
      <alignment horizontal="center" vertical="center" wrapText="1"/>
      <protection/>
    </xf>
    <xf numFmtId="49" fontId="88" fillId="32" borderId="58" xfId="216" applyNumberFormat="1" applyFont="1" applyFill="1" applyBorder="1" applyAlignment="1" applyProtection="1">
      <alignment horizontal="center" vertical="center" wrapText="1"/>
      <protection/>
    </xf>
    <xf numFmtId="0" fontId="88" fillId="0" borderId="58" xfId="0" applyFont="1" applyBorder="1" applyAlignment="1">
      <alignment/>
    </xf>
    <xf numFmtId="49" fontId="88" fillId="32" borderId="45" xfId="216" applyNumberFormat="1" applyFont="1" applyFill="1" applyBorder="1" applyAlignment="1" applyProtection="1">
      <alignment horizontal="center" vertical="center" wrapText="1"/>
      <protection/>
    </xf>
    <xf numFmtId="0" fontId="88" fillId="0" borderId="49" xfId="210" applyNumberFormat="1" applyFont="1" applyFill="1" applyBorder="1" applyAlignment="1" applyProtection="1">
      <alignment horizontal="center" vertical="center" wrapText="1"/>
      <protection/>
    </xf>
    <xf numFmtId="0" fontId="88" fillId="0" borderId="30" xfId="0" applyFont="1" applyBorder="1" applyAlignment="1">
      <alignment/>
    </xf>
    <xf numFmtId="0" fontId="88" fillId="0" borderId="49" xfId="0" applyFont="1" applyBorder="1" applyAlignment="1">
      <alignment/>
    </xf>
    <xf numFmtId="0" fontId="88" fillId="0" borderId="16" xfId="216" applyFont="1" applyFill="1" applyBorder="1" applyAlignment="1" applyProtection="1">
      <alignment horizontal="left" vertical="center" wrapText="1"/>
      <protection/>
    </xf>
    <xf numFmtId="2" fontId="118" fillId="0" borderId="16" xfId="216" applyNumberFormat="1" applyFont="1" applyFill="1" applyBorder="1" applyAlignment="1" applyProtection="1">
      <alignment vertical="center" wrapText="1"/>
      <protection/>
    </xf>
    <xf numFmtId="2" fontId="88" fillId="0" borderId="16" xfId="216" applyNumberFormat="1" applyFont="1" applyFill="1" applyBorder="1" applyAlignment="1" applyProtection="1">
      <alignment vertical="center" wrapText="1"/>
      <protection/>
    </xf>
    <xf numFmtId="2" fontId="88" fillId="0" borderId="37" xfId="216" applyNumberFormat="1" applyFont="1" applyFill="1" applyBorder="1" applyAlignment="1" applyProtection="1">
      <alignment vertical="center" wrapText="1"/>
      <protection/>
    </xf>
    <xf numFmtId="0" fontId="88" fillId="0" borderId="26" xfId="216" applyFont="1" applyFill="1" applyBorder="1" applyAlignment="1" applyProtection="1">
      <alignment horizontal="left" vertical="center" wrapText="1"/>
      <protection/>
    </xf>
    <xf numFmtId="2" fontId="88" fillId="0" borderId="26" xfId="216" applyNumberFormat="1" applyFont="1" applyFill="1" applyBorder="1" applyAlignment="1" applyProtection="1">
      <alignment vertical="center" wrapText="1"/>
      <protection/>
    </xf>
    <xf numFmtId="2" fontId="88" fillId="0" borderId="92" xfId="216" applyNumberFormat="1" applyFont="1" applyFill="1" applyBorder="1" applyAlignment="1" applyProtection="1">
      <alignment vertical="center" wrapText="1"/>
      <protection/>
    </xf>
    <xf numFmtId="0" fontId="88" fillId="0" borderId="26" xfId="0" applyFont="1" applyBorder="1" applyAlignment="1">
      <alignment/>
    </xf>
    <xf numFmtId="0" fontId="88" fillId="0" borderId="92" xfId="0" applyFont="1" applyBorder="1" applyAlignment="1">
      <alignment/>
    </xf>
    <xf numFmtId="0" fontId="88" fillId="0" borderId="27" xfId="0" applyFont="1" applyBorder="1" applyAlignment="1">
      <alignment/>
    </xf>
    <xf numFmtId="0" fontId="78" fillId="0" borderId="35" xfId="216" applyFont="1" applyFill="1" applyBorder="1" applyAlignment="1" applyProtection="1">
      <alignment vertical="center" wrapText="1"/>
      <protection/>
    </xf>
    <xf numFmtId="0" fontId="88" fillId="0" borderId="37" xfId="0" applyFont="1" applyBorder="1" applyAlignment="1">
      <alignment/>
    </xf>
    <xf numFmtId="0" fontId="88" fillId="0" borderId="30" xfId="216" applyFont="1" applyFill="1" applyBorder="1" applyAlignment="1" applyProtection="1">
      <alignment horizontal="left" vertical="center" wrapText="1"/>
      <protection/>
    </xf>
    <xf numFmtId="0" fontId="88" fillId="0" borderId="50" xfId="0" applyFont="1" applyBorder="1" applyAlignment="1">
      <alignment/>
    </xf>
    <xf numFmtId="0" fontId="78" fillId="0" borderId="16" xfId="216" applyFont="1" applyFill="1" applyBorder="1" applyAlignment="1" applyProtection="1">
      <alignment vertical="center" wrapText="1"/>
      <protection/>
    </xf>
    <xf numFmtId="0" fontId="78" fillId="0" borderId="16" xfId="216" applyFont="1" applyFill="1" applyBorder="1" applyAlignment="1" applyProtection="1">
      <alignment horizontal="left" vertical="center" wrapText="1"/>
      <protection/>
    </xf>
    <xf numFmtId="0" fontId="78" fillId="0" borderId="35" xfId="0" applyFont="1" applyFill="1" applyBorder="1" applyAlignment="1">
      <alignment vertical="center" wrapText="1"/>
    </xf>
    <xf numFmtId="0" fontId="91" fillId="0" borderId="0" xfId="208" applyFont="1" applyFill="1" applyBorder="1" applyAlignment="1">
      <alignment/>
      <protection/>
    </xf>
    <xf numFmtId="0" fontId="37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9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114" fillId="37" borderId="16" xfId="213" applyFont="1" applyFill="1" applyBorder="1" applyAlignment="1" applyProtection="1">
      <alignment horizontal="center" vertical="center" wrapText="1"/>
      <protection locked="0"/>
    </xf>
    <xf numFmtId="1" fontId="11" fillId="0" borderId="63" xfId="208" applyNumberFormat="1" applyFont="1" applyFill="1" applyBorder="1" applyAlignment="1">
      <alignment horizontal="center" vertical="top" wrapText="1"/>
      <protection/>
    </xf>
    <xf numFmtId="0" fontId="12" fillId="0" borderId="63" xfId="0" applyFont="1" applyFill="1" applyBorder="1" applyAlignment="1" applyProtection="1">
      <alignment/>
      <protection locked="0"/>
    </xf>
    <xf numFmtId="1" fontId="11" fillId="0" borderId="62" xfId="208" applyNumberFormat="1" applyFont="1" applyFill="1" applyBorder="1" applyAlignment="1">
      <alignment horizontal="center" vertical="top" wrapText="1"/>
      <protection/>
    </xf>
    <xf numFmtId="165" fontId="12" fillId="0" borderId="35" xfId="0" applyNumberFormat="1" applyFont="1" applyFill="1" applyBorder="1" applyAlignment="1" applyProtection="1">
      <alignment horizontal="center"/>
      <protection/>
    </xf>
    <xf numFmtId="165" fontId="12" fillId="0" borderId="54" xfId="0" applyNumberFormat="1" applyFont="1" applyFill="1" applyBorder="1" applyAlignment="1" applyProtection="1">
      <alignment horizontal="center"/>
      <protection/>
    </xf>
    <xf numFmtId="165" fontId="12" fillId="0" borderId="25" xfId="0" applyNumberFormat="1" applyFont="1" applyFill="1" applyBorder="1" applyAlignment="1" applyProtection="1">
      <alignment horizontal="center"/>
      <protection/>
    </xf>
    <xf numFmtId="2" fontId="12" fillId="0" borderId="34" xfId="0" applyNumberFormat="1" applyFont="1" applyFill="1" applyBorder="1" applyAlignment="1" applyProtection="1">
      <alignment horizontal="center"/>
      <protection/>
    </xf>
    <xf numFmtId="2" fontId="12" fillId="0" borderId="36" xfId="0" applyNumberFormat="1" applyFont="1" applyFill="1" applyBorder="1" applyAlignment="1" applyProtection="1">
      <alignment horizontal="center"/>
      <protection/>
    </xf>
    <xf numFmtId="165" fontId="12" fillId="5" borderId="47" xfId="0" applyNumberFormat="1" applyFont="1" applyFill="1" applyBorder="1" applyAlignment="1" applyProtection="1">
      <alignment horizontal="right"/>
      <protection locked="0"/>
    </xf>
    <xf numFmtId="0" fontId="12" fillId="5" borderId="43" xfId="0" applyFont="1" applyFill="1" applyBorder="1" applyAlignment="1" applyProtection="1">
      <alignment horizontal="right"/>
      <protection locked="0"/>
    </xf>
    <xf numFmtId="165" fontId="39" fillId="5" borderId="47" xfId="0" applyNumberFormat="1" applyFont="1" applyFill="1" applyBorder="1" applyAlignment="1" applyProtection="1">
      <alignment horizontal="right"/>
      <protection locked="0"/>
    </xf>
    <xf numFmtId="165" fontId="39" fillId="5" borderId="71" xfId="0" applyNumberFormat="1" applyFont="1" applyFill="1" applyBorder="1" applyAlignment="1" applyProtection="1">
      <alignment horizontal="right"/>
      <protection locked="0"/>
    </xf>
    <xf numFmtId="1" fontId="12" fillId="28" borderId="47" xfId="0" applyNumberFormat="1" applyFont="1" applyFill="1" applyBorder="1" applyAlignment="1" applyProtection="1">
      <alignment horizontal="right"/>
      <protection/>
    </xf>
    <xf numFmtId="165" fontId="12" fillId="28" borderId="43" xfId="0" applyNumberFormat="1" applyFont="1" applyFill="1" applyBorder="1" applyAlignment="1" applyProtection="1">
      <alignment horizontal="right"/>
      <protection locked="0"/>
    </xf>
    <xf numFmtId="2" fontId="39" fillId="28" borderId="43" xfId="0" applyNumberFormat="1" applyFont="1" applyFill="1" applyBorder="1" applyAlignment="1" applyProtection="1">
      <alignment horizontal="right"/>
      <protection locked="0"/>
    </xf>
    <xf numFmtId="165" fontId="12" fillId="28" borderId="71" xfId="0" applyNumberFormat="1" applyFont="1" applyFill="1" applyBorder="1" applyAlignment="1" applyProtection="1">
      <alignment horizontal="right"/>
      <protection locked="0"/>
    </xf>
    <xf numFmtId="165" fontId="12" fillId="0" borderId="24" xfId="0" applyNumberFormat="1" applyFont="1" applyFill="1" applyBorder="1" applyAlignment="1" applyProtection="1">
      <alignment horizontal="right"/>
      <protection/>
    </xf>
    <xf numFmtId="165" fontId="12" fillId="0" borderId="97" xfId="0" applyNumberFormat="1" applyFont="1" applyFill="1" applyBorder="1" applyAlignment="1" applyProtection="1">
      <alignment horizontal="right"/>
      <protection/>
    </xf>
    <xf numFmtId="165" fontId="12" fillId="0" borderId="43" xfId="0" applyNumberFormat="1" applyFont="1" applyFill="1" applyBorder="1" applyAlignment="1" applyProtection="1">
      <alignment horizontal="right"/>
      <protection/>
    </xf>
    <xf numFmtId="165" fontId="12" fillId="0" borderId="18" xfId="0" applyNumberFormat="1" applyFont="1" applyFill="1" applyBorder="1" applyAlignment="1" applyProtection="1">
      <alignment horizontal="right"/>
      <protection/>
    </xf>
    <xf numFmtId="0" fontId="12" fillId="0" borderId="43" xfId="0" applyFont="1" applyFill="1" applyBorder="1" applyAlignment="1" applyProtection="1">
      <alignment horizontal="right"/>
      <protection locked="0"/>
    </xf>
    <xf numFmtId="165" fontId="12" fillId="0" borderId="47" xfId="0" applyNumberFormat="1" applyFont="1" applyFill="1" applyBorder="1" applyAlignment="1" applyProtection="1">
      <alignment horizontal="right"/>
      <protection/>
    </xf>
    <xf numFmtId="0" fontId="12" fillId="0" borderId="24" xfId="0" applyFont="1" applyFill="1" applyBorder="1" applyAlignment="1" applyProtection="1">
      <alignment horizontal="right"/>
      <protection locked="0"/>
    </xf>
    <xf numFmtId="0" fontId="12" fillId="0" borderId="43" xfId="0" applyFont="1" applyFill="1" applyBorder="1" applyAlignment="1" applyProtection="1">
      <alignment horizontal="right"/>
      <protection/>
    </xf>
    <xf numFmtId="166" fontId="12" fillId="0" borderId="43" xfId="0" applyNumberFormat="1" applyFont="1" applyFill="1" applyBorder="1" applyAlignment="1" applyProtection="1">
      <alignment horizontal="right"/>
      <protection/>
    </xf>
    <xf numFmtId="166" fontId="12" fillId="0" borderId="43" xfId="0" applyNumberFormat="1" applyFont="1" applyFill="1" applyBorder="1" applyAlignment="1" applyProtection="1">
      <alignment horizontal="right"/>
      <protection locked="0"/>
    </xf>
    <xf numFmtId="0" fontId="12" fillId="0" borderId="71" xfId="0" applyFont="1" applyFill="1" applyBorder="1" applyAlignment="1" applyProtection="1">
      <alignment horizontal="right"/>
      <protection locked="0"/>
    </xf>
    <xf numFmtId="166" fontId="12" fillId="0" borderId="68" xfId="0" applyNumberFormat="1" applyFont="1" applyFill="1" applyBorder="1" applyAlignment="1" applyProtection="1">
      <alignment horizontal="right"/>
      <protection locked="0"/>
    </xf>
    <xf numFmtId="0" fontId="12" fillId="0" borderId="47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165" fontId="12" fillId="0" borderId="44" xfId="0" applyNumberFormat="1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2" fillId="0" borderId="31" xfId="0" applyFont="1" applyFill="1" applyBorder="1" applyAlignment="1" applyProtection="1">
      <alignment/>
      <protection locked="0"/>
    </xf>
    <xf numFmtId="166" fontId="12" fillId="5" borderId="42" xfId="0" applyNumberFormat="1" applyFont="1" applyFill="1" applyBorder="1" applyAlignment="1" applyProtection="1">
      <alignment horizontal="center"/>
      <protection locked="0"/>
    </xf>
    <xf numFmtId="166" fontId="12" fillId="5" borderId="20" xfId="0" applyNumberFormat="1" applyFont="1" applyFill="1" applyBorder="1" applyAlignment="1" applyProtection="1">
      <alignment horizontal="center"/>
      <protection locked="0"/>
    </xf>
    <xf numFmtId="166" fontId="12" fillId="5" borderId="45" xfId="0" applyNumberFormat="1" applyFont="1" applyFill="1" applyBorder="1" applyAlignment="1" applyProtection="1">
      <alignment horizontal="center"/>
      <protection locked="0"/>
    </xf>
    <xf numFmtId="166" fontId="12" fillId="5" borderId="49" xfId="0" applyNumberFormat="1" applyFont="1" applyFill="1" applyBorder="1" applyAlignment="1" applyProtection="1">
      <alignment horizontal="center"/>
      <protection locked="0"/>
    </xf>
    <xf numFmtId="165" fontId="12" fillId="0" borderId="16" xfId="0" applyNumberFormat="1" applyFont="1" applyFill="1" applyBorder="1" applyAlignment="1" applyProtection="1">
      <alignment/>
      <protection locked="0"/>
    </xf>
    <xf numFmtId="165" fontId="12" fillId="0" borderId="16" xfId="0" applyNumberFormat="1" applyFont="1" applyFill="1" applyBorder="1" applyAlignment="1" applyProtection="1">
      <alignment horizontal="right"/>
      <protection/>
    </xf>
    <xf numFmtId="165" fontId="12" fillId="0" borderId="29" xfId="0" applyNumberFormat="1" applyFont="1" applyFill="1" applyBorder="1" applyAlignment="1" applyProtection="1">
      <alignment horizontal="right"/>
      <protection/>
    </xf>
    <xf numFmtId="165" fontId="12" fillId="0" borderId="21" xfId="0" applyNumberFormat="1" applyFont="1" applyFill="1" applyBorder="1" applyAlignment="1" applyProtection="1">
      <alignment horizontal="right"/>
      <protection/>
    </xf>
    <xf numFmtId="2" fontId="11" fillId="0" borderId="16" xfId="208" applyNumberFormat="1" applyFont="1" applyFill="1" applyBorder="1">
      <alignment/>
      <protection/>
    </xf>
    <xf numFmtId="2" fontId="38" fillId="0" borderId="16" xfId="0" applyNumberFormat="1" applyFont="1" applyFill="1" applyBorder="1" applyAlignment="1" applyProtection="1">
      <alignment horizontal="center"/>
      <protection locked="0"/>
    </xf>
    <xf numFmtId="2" fontId="11" fillId="0" borderId="30" xfId="208" applyNumberFormat="1" applyFont="1" applyFill="1" applyBorder="1">
      <alignment/>
      <protection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2" fontId="89" fillId="28" borderId="16" xfId="212" applyNumberFormat="1" applyFont="1" applyFill="1" applyBorder="1" applyAlignment="1">
      <alignment horizontal="center" vertical="center" wrapText="1"/>
      <protection/>
    </xf>
    <xf numFmtId="167" fontId="79" fillId="23" borderId="16" xfId="0" applyNumberFormat="1" applyFont="1" applyFill="1" applyBorder="1" applyAlignment="1" applyProtection="1">
      <alignment horizontal="right" vertical="center" wrapText="1"/>
      <protection locked="0"/>
    </xf>
    <xf numFmtId="3" fontId="79" fillId="23" borderId="16" xfId="0" applyNumberFormat="1" applyFont="1" applyFill="1" applyBorder="1" applyAlignment="1" applyProtection="1">
      <alignment horizontal="right" vertical="center" wrapText="1"/>
      <protection locked="0"/>
    </xf>
    <xf numFmtId="2" fontId="79" fillId="28" borderId="16" xfId="212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57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40" fillId="0" borderId="16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40" fillId="0" borderId="16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3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104" fillId="0" borderId="0" xfId="211" applyFont="1" applyFill="1" applyBorder="1" applyAlignment="1" applyProtection="1">
      <alignment horizontal="center" vertical="center" wrapText="1"/>
      <protection/>
    </xf>
    <xf numFmtId="0" fontId="45" fillId="0" borderId="0" xfId="213" applyFill="1" applyAlignment="1">
      <alignment/>
      <protection/>
    </xf>
    <xf numFmtId="0" fontId="103" fillId="32" borderId="0" xfId="211" applyFont="1" applyFill="1" applyBorder="1" applyAlignment="1" applyProtection="1">
      <alignment horizontal="left" vertical="center" wrapText="1"/>
      <protection/>
    </xf>
    <xf numFmtId="0" fontId="104" fillId="7" borderId="0" xfId="211" applyFont="1" applyFill="1" applyBorder="1" applyAlignment="1" applyProtection="1">
      <alignment horizontal="center" vertical="center" wrapText="1"/>
      <protection/>
    </xf>
    <xf numFmtId="0" fontId="45" fillId="0" borderId="0" xfId="213" applyAlignment="1">
      <alignment/>
      <protection/>
    </xf>
    <xf numFmtId="0" fontId="103" fillId="8" borderId="0" xfId="211" applyFont="1" applyFill="1" applyBorder="1" applyAlignment="1" applyProtection="1">
      <alignment horizontal="center" vertical="center" wrapText="1"/>
      <protection/>
    </xf>
    <xf numFmtId="0" fontId="103" fillId="0" borderId="0" xfId="211" applyFont="1" applyFill="1" applyBorder="1" applyAlignment="1" applyProtection="1">
      <alignment horizontal="left" vertical="center" wrapText="1"/>
      <protection/>
    </xf>
    <xf numFmtId="0" fontId="112" fillId="32" borderId="0" xfId="211" applyFont="1" applyFill="1" applyBorder="1" applyAlignment="1" applyProtection="1">
      <alignment horizontal="left" vertical="center" wrapText="1"/>
      <protection/>
    </xf>
    <xf numFmtId="0" fontId="114" fillId="0" borderId="79" xfId="213" applyFont="1" applyBorder="1" applyAlignment="1">
      <alignment horizontal="center" vertical="center" wrapText="1"/>
      <protection/>
    </xf>
    <xf numFmtId="0" fontId="114" fillId="0" borderId="98" xfId="213" applyFont="1" applyBorder="1" applyAlignment="1">
      <alignment horizontal="center" vertical="center" wrapText="1"/>
      <protection/>
    </xf>
    <xf numFmtId="0" fontId="114" fillId="0" borderId="41" xfId="213" applyFont="1" applyBorder="1" applyAlignment="1">
      <alignment horizontal="center" vertical="center" wrapText="1"/>
      <protection/>
    </xf>
    <xf numFmtId="0" fontId="114" fillId="0" borderId="80" xfId="213" applyFont="1" applyBorder="1" applyAlignment="1">
      <alignment horizontal="center" vertical="center" wrapText="1"/>
      <protection/>
    </xf>
    <xf numFmtId="0" fontId="113" fillId="0" borderId="82" xfId="213" applyFont="1" applyBorder="1" applyAlignment="1">
      <alignment horizontal="center" vertical="center"/>
      <protection/>
    </xf>
    <xf numFmtId="0" fontId="112" fillId="7" borderId="0" xfId="211" applyFont="1" applyFill="1" applyBorder="1" applyAlignment="1" applyProtection="1">
      <alignment horizontal="center" vertical="center" wrapText="1"/>
      <protection locked="0"/>
    </xf>
    <xf numFmtId="0" fontId="113" fillId="0" borderId="0" xfId="213" applyFont="1" applyAlignment="1">
      <alignment horizontal="center" wrapText="1"/>
      <protection/>
    </xf>
    <xf numFmtId="0" fontId="108" fillId="21" borderId="53" xfId="203" applyFont="1" applyFill="1" applyBorder="1" applyAlignment="1" applyProtection="1">
      <alignment horizontal="center" vertical="top" wrapText="1"/>
      <protection/>
    </xf>
    <xf numFmtId="0" fontId="108" fillId="21" borderId="25" xfId="203" applyFont="1" applyFill="1" applyBorder="1" applyAlignment="1" applyProtection="1">
      <alignment horizontal="center" vertical="top" wrapText="1"/>
      <protection/>
    </xf>
    <xf numFmtId="0" fontId="108" fillId="21" borderId="61" xfId="203" applyFont="1" applyFill="1" applyBorder="1" applyAlignment="1" applyProtection="1">
      <alignment horizontal="center" vertical="top" wrapText="1"/>
      <protection/>
    </xf>
    <xf numFmtId="0" fontId="109" fillId="0" borderId="19" xfId="203" applyFont="1" applyFill="1" applyBorder="1" applyAlignment="1" applyProtection="1">
      <alignment horizontal="center" vertical="center" wrapText="1"/>
      <protection/>
    </xf>
    <xf numFmtId="0" fontId="109" fillId="0" borderId="42" xfId="203" applyFont="1" applyFill="1" applyBorder="1" applyAlignment="1" applyProtection="1">
      <alignment horizontal="center" vertical="center" wrapText="1"/>
      <protection/>
    </xf>
    <xf numFmtId="0" fontId="109" fillId="0" borderId="58" xfId="203" applyFont="1" applyFill="1" applyBorder="1" applyAlignment="1" applyProtection="1">
      <alignment horizontal="center" vertical="center" wrapText="1"/>
      <protection/>
    </xf>
    <xf numFmtId="0" fontId="109" fillId="0" borderId="22" xfId="203" applyFont="1" applyFill="1" applyBorder="1" applyAlignment="1" applyProtection="1">
      <alignment horizontal="center" vertical="center" wrapText="1"/>
      <protection/>
    </xf>
    <xf numFmtId="0" fontId="109" fillId="0" borderId="21" xfId="203" applyFont="1" applyFill="1" applyBorder="1" applyAlignment="1" applyProtection="1">
      <alignment horizontal="center" vertical="center" wrapText="1"/>
      <protection/>
    </xf>
    <xf numFmtId="0" fontId="109" fillId="0" borderId="31" xfId="203" applyFont="1" applyFill="1" applyBorder="1" applyAlignment="1" applyProtection="1">
      <alignment horizontal="center" vertical="center" wrapText="1"/>
      <protection/>
    </xf>
    <xf numFmtId="0" fontId="109" fillId="0" borderId="33" xfId="203" applyFont="1" applyFill="1" applyBorder="1" applyAlignment="1" applyProtection="1">
      <alignment horizontal="center" vertical="center" wrapText="1"/>
      <protection/>
    </xf>
    <xf numFmtId="0" fontId="109" fillId="0" borderId="23" xfId="203" applyFont="1" applyFill="1" applyBorder="1" applyAlignment="1" applyProtection="1">
      <alignment horizontal="center" vertical="center" wrapText="1"/>
      <protection/>
    </xf>
    <xf numFmtId="0" fontId="109" fillId="0" borderId="16" xfId="203" applyFont="1" applyFill="1" applyBorder="1" applyAlignment="1" applyProtection="1">
      <alignment horizontal="center" vertical="center" wrapText="1"/>
      <protection/>
    </xf>
    <xf numFmtId="0" fontId="109" fillId="0" borderId="26" xfId="203" applyFont="1" applyFill="1" applyBorder="1" applyAlignment="1" applyProtection="1">
      <alignment horizontal="center" vertical="center" wrapText="1"/>
      <protection/>
    </xf>
    <xf numFmtId="0" fontId="109" fillId="0" borderId="56" xfId="203" applyFont="1" applyFill="1" applyBorder="1" applyAlignment="1" applyProtection="1">
      <alignment horizontal="center" vertical="center" wrapText="1"/>
      <protection/>
    </xf>
    <xf numFmtId="0" fontId="109" fillId="0" borderId="99" xfId="203" applyFont="1" applyBorder="1" applyAlignment="1">
      <alignment horizontal="center" vertical="center" wrapText="1"/>
      <protection/>
    </xf>
    <xf numFmtId="0" fontId="109" fillId="0" borderId="46" xfId="203" applyFont="1" applyBorder="1" applyAlignment="1">
      <alignment horizontal="center" vertical="center" wrapText="1"/>
      <protection/>
    </xf>
    <xf numFmtId="0" fontId="109" fillId="0" borderId="39" xfId="203" applyFont="1" applyBorder="1" applyAlignment="1">
      <alignment horizontal="center" vertical="center" wrapText="1"/>
      <protection/>
    </xf>
    <xf numFmtId="0" fontId="109" fillId="0" borderId="18" xfId="203" applyFont="1" applyBorder="1" applyAlignment="1">
      <alignment horizontal="center" vertical="center" wrapText="1"/>
      <protection/>
    </xf>
    <xf numFmtId="0" fontId="109" fillId="0" borderId="54" xfId="203" applyFont="1" applyBorder="1" applyAlignment="1">
      <alignment horizontal="center" vertical="center" wrapText="1"/>
      <protection/>
    </xf>
    <xf numFmtId="0" fontId="109" fillId="0" borderId="47" xfId="203" applyFont="1" applyBorder="1" applyAlignment="1">
      <alignment horizontal="center" vertical="center" wrapText="1"/>
      <protection/>
    </xf>
    <xf numFmtId="2" fontId="108" fillId="0" borderId="16" xfId="172" applyNumberFormat="1" applyFont="1" applyFill="1" applyBorder="1" applyAlignment="1" applyProtection="1">
      <alignment horizontal="right" vertical="top" wrapText="1"/>
      <protection/>
    </xf>
    <xf numFmtId="0" fontId="108" fillId="0" borderId="16" xfId="203" applyFont="1" applyFill="1" applyBorder="1" applyAlignment="1" applyProtection="1">
      <alignment horizontal="right" vertical="top" wrapText="1"/>
      <protection/>
    </xf>
    <xf numFmtId="0" fontId="108" fillId="21" borderId="28" xfId="203" applyFont="1" applyFill="1" applyBorder="1" applyAlignment="1" applyProtection="1">
      <alignment horizontal="center" vertical="top" wrapText="1"/>
      <protection/>
    </xf>
    <xf numFmtId="0" fontId="108" fillId="21" borderId="29" xfId="203" applyFont="1" applyFill="1" applyBorder="1" applyAlignment="1" applyProtection="1">
      <alignment horizontal="center" vertical="top" wrapText="1"/>
      <protection/>
    </xf>
    <xf numFmtId="0" fontId="108" fillId="21" borderId="48" xfId="203" applyFont="1" applyFill="1" applyBorder="1" applyAlignment="1" applyProtection="1">
      <alignment horizontal="center" vertical="top" wrapText="1"/>
      <protection/>
    </xf>
    <xf numFmtId="2" fontId="108" fillId="0" borderId="42" xfId="172" applyNumberFormat="1" applyFont="1" applyFill="1" applyBorder="1" applyAlignment="1" applyProtection="1">
      <alignment horizontal="right" vertical="top" wrapText="1"/>
      <protection/>
    </xf>
    <xf numFmtId="49" fontId="108" fillId="5" borderId="0" xfId="203" applyNumberFormat="1" applyFont="1" applyFill="1" applyBorder="1" applyAlignment="1" applyProtection="1">
      <alignment horizontal="center" vertical="top" wrapText="1"/>
      <protection/>
    </xf>
    <xf numFmtId="0" fontId="108" fillId="5" borderId="0" xfId="203" applyFont="1" applyFill="1" applyBorder="1" applyAlignment="1" applyProtection="1">
      <alignment horizontal="center" vertical="top" wrapText="1"/>
      <protection/>
    </xf>
    <xf numFmtId="0" fontId="108" fillId="8" borderId="0" xfId="203" applyFont="1" applyFill="1" applyBorder="1" applyAlignment="1" applyProtection="1">
      <alignment horizontal="right" vertical="top" wrapText="1"/>
      <protection/>
    </xf>
    <xf numFmtId="0" fontId="11" fillId="0" borderId="23" xfId="208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0" fillId="0" borderId="79" xfId="208" applyFont="1" applyFill="1" applyBorder="1" applyAlignment="1">
      <alignment horizontal="center" vertical="center" wrapText="1"/>
      <protection/>
    </xf>
    <xf numFmtId="0" fontId="10" fillId="0" borderId="98" xfId="208" applyFont="1" applyFill="1" applyBorder="1" applyAlignment="1">
      <alignment horizontal="center" vertical="center" wrapText="1"/>
      <protection/>
    </xf>
    <xf numFmtId="0" fontId="11" fillId="0" borderId="44" xfId="208" applyFont="1" applyFill="1" applyBorder="1" applyAlignment="1">
      <alignment horizontal="center" vertical="center" wrapText="1"/>
      <protection/>
    </xf>
    <xf numFmtId="0" fontId="11" fillId="0" borderId="95" xfId="208" applyFont="1" applyFill="1" applyBorder="1" applyAlignment="1">
      <alignment horizontal="center" vertical="center" wrapText="1"/>
      <protection/>
    </xf>
    <xf numFmtId="0" fontId="11" fillId="0" borderId="0" xfId="208" applyFont="1" applyFill="1" applyAlignment="1">
      <alignment horizontal="right"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0" fontId="31" fillId="0" borderId="0" xfId="208" applyFont="1" applyFill="1" applyAlignment="1">
      <alignment horizontal="center" vertical="top" wrapText="1"/>
      <protection/>
    </xf>
    <xf numFmtId="0" fontId="11" fillId="0" borderId="24" xfId="208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51" xfId="20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1" fillId="0" borderId="19" xfId="20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11" fillId="0" borderId="51" xfId="208" applyFont="1" applyFill="1" applyBorder="1" applyAlignment="1">
      <alignment horizontal="center" vertical="center" wrapText="1"/>
      <protection/>
    </xf>
    <xf numFmtId="0" fontId="92" fillId="0" borderId="28" xfId="0" applyFont="1" applyFill="1" applyBorder="1" applyAlignment="1" applyProtection="1">
      <alignment horizontal="center"/>
      <protection locked="0"/>
    </xf>
    <xf numFmtId="0" fontId="92" fillId="0" borderId="29" xfId="0" applyFont="1" applyFill="1" applyBorder="1" applyAlignment="1" applyProtection="1">
      <alignment horizontal="center"/>
      <protection locked="0"/>
    </xf>
    <xf numFmtId="0" fontId="92" fillId="0" borderId="4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12" fillId="0" borderId="16" xfId="208" applyFont="1" applyFill="1" applyBorder="1" applyAlignment="1">
      <alignment horizontal="center" vertical="center" wrapText="1"/>
      <protection/>
    </xf>
    <xf numFmtId="0" fontId="13" fillId="0" borderId="16" xfId="208" applyFont="1" applyFill="1" applyBorder="1" applyAlignment="1">
      <alignment horizontal="center" vertical="center" wrapText="1"/>
      <protection/>
    </xf>
    <xf numFmtId="0" fontId="13" fillId="0" borderId="20" xfId="208" applyFont="1" applyFill="1" applyBorder="1" applyAlignment="1">
      <alignment horizontal="center" vertical="center" wrapText="1"/>
      <protection/>
    </xf>
    <xf numFmtId="0" fontId="31" fillId="0" borderId="0" xfId="208" applyFont="1" applyFill="1" applyAlignment="1">
      <alignment horizontal="center" vertical="center" wrapText="1"/>
      <protection/>
    </xf>
    <xf numFmtId="0" fontId="12" fillId="0" borderId="19" xfId="208" applyFont="1" applyFill="1" applyBorder="1" applyAlignment="1">
      <alignment horizontal="center" vertical="center" wrapText="1"/>
      <protection/>
    </xf>
    <xf numFmtId="0" fontId="12" fillId="0" borderId="42" xfId="208" applyFont="1" applyFill="1" applyBorder="1" applyAlignment="1">
      <alignment horizontal="center" vertical="center" wrapText="1"/>
      <protection/>
    </xf>
    <xf numFmtId="0" fontId="10" fillId="0" borderId="23" xfId="208" applyFont="1" applyFill="1" applyBorder="1" applyAlignment="1">
      <alignment horizontal="center" vertical="center" wrapText="1"/>
      <protection/>
    </xf>
    <xf numFmtId="0" fontId="10" fillId="0" borderId="16" xfId="208" applyFont="1" applyFill="1" applyBorder="1" applyAlignment="1">
      <alignment horizontal="center" vertical="center" wrapText="1"/>
      <protection/>
    </xf>
    <xf numFmtId="0" fontId="13" fillId="0" borderId="23" xfId="208" applyFont="1" applyFill="1" applyBorder="1" applyAlignment="1">
      <alignment horizontal="center" vertical="center" wrapText="1"/>
      <protection/>
    </xf>
    <xf numFmtId="0" fontId="12" fillId="0" borderId="23" xfId="208" applyFont="1" applyFill="1" applyBorder="1" applyAlignment="1">
      <alignment horizontal="center" vertical="center" wrapText="1"/>
      <protection/>
    </xf>
    <xf numFmtId="0" fontId="12" fillId="0" borderId="51" xfId="208" applyFont="1" applyFill="1" applyBorder="1" applyAlignment="1">
      <alignment horizontal="center" vertical="center" wrapText="1"/>
      <protection/>
    </xf>
    <xf numFmtId="0" fontId="78" fillId="5" borderId="34" xfId="0" applyFont="1" applyFill="1" applyBorder="1" applyAlignment="1">
      <alignment horizontal="center"/>
    </xf>
    <xf numFmtId="0" fontId="78" fillId="5" borderId="35" xfId="0" applyFont="1" applyFill="1" applyBorder="1" applyAlignment="1">
      <alignment horizontal="center"/>
    </xf>
    <xf numFmtId="0" fontId="78" fillId="5" borderId="36" xfId="0" applyFont="1" applyFill="1" applyBorder="1" applyAlignment="1">
      <alignment horizontal="center"/>
    </xf>
    <xf numFmtId="0" fontId="84" fillId="23" borderId="24" xfId="185" applyFont="1" applyFill="1" applyBorder="1" applyAlignment="1">
      <alignment horizontal="center" vertical="center" wrapText="1"/>
      <protection/>
    </xf>
    <xf numFmtId="0" fontId="84" fillId="23" borderId="43" xfId="185" applyFont="1" applyFill="1" applyBorder="1" applyAlignment="1">
      <alignment horizontal="center" vertical="center" wrapText="1"/>
      <protection/>
    </xf>
    <xf numFmtId="0" fontId="84" fillId="5" borderId="51" xfId="185" applyFont="1" applyFill="1" applyBorder="1" applyAlignment="1">
      <alignment horizontal="center" vertical="center" wrapText="1"/>
      <protection/>
    </xf>
    <xf numFmtId="0" fontId="84" fillId="5" borderId="20" xfId="185" applyFont="1" applyFill="1" applyBorder="1" applyAlignment="1">
      <alignment horizontal="center" vertical="center" wrapText="1"/>
      <protection/>
    </xf>
    <xf numFmtId="0" fontId="82" fillId="5" borderId="19" xfId="0" applyFont="1" applyFill="1" applyBorder="1" applyAlignment="1">
      <alignment horizontal="center" vertical="center" wrapText="1"/>
    </xf>
    <xf numFmtId="0" fontId="82" fillId="5" borderId="42" xfId="0" applyFont="1" applyFill="1" applyBorder="1" applyAlignment="1">
      <alignment horizontal="center" vertical="center" wrapText="1"/>
    </xf>
    <xf numFmtId="3" fontId="81" fillId="28" borderId="19" xfId="212" applyNumberFormat="1" applyFont="1" applyFill="1" applyBorder="1" applyAlignment="1">
      <alignment horizontal="center" vertical="center" wrapText="1"/>
      <protection/>
    </xf>
    <xf numFmtId="3" fontId="81" fillId="28" borderId="23" xfId="212" applyNumberFormat="1" applyFont="1" applyFill="1" applyBorder="1" applyAlignment="1">
      <alignment horizontal="center" vertical="center" wrapText="1"/>
      <protection/>
    </xf>
    <xf numFmtId="0" fontId="81" fillId="28" borderId="23" xfId="212" applyFont="1" applyFill="1" applyBorder="1" applyAlignment="1">
      <alignment horizontal="center" vertical="center" wrapText="1"/>
      <protection/>
    </xf>
    <xf numFmtId="0" fontId="81" fillId="28" borderId="16" xfId="212" applyFont="1" applyFill="1" applyBorder="1" applyAlignment="1">
      <alignment horizontal="center" vertical="center" wrapText="1"/>
      <protection/>
    </xf>
    <xf numFmtId="3" fontId="81" fillId="28" borderId="51" xfId="212" applyNumberFormat="1" applyFont="1" applyFill="1" applyBorder="1" applyAlignment="1">
      <alignment horizontal="center" vertical="center" wrapText="1"/>
      <protection/>
    </xf>
    <xf numFmtId="3" fontId="81" fillId="28" borderId="20" xfId="212" applyNumberFormat="1" applyFont="1" applyFill="1" applyBorder="1" applyAlignment="1">
      <alignment horizontal="center" vertical="center" wrapText="1"/>
      <protection/>
    </xf>
    <xf numFmtId="0" fontId="83" fillId="5" borderId="23" xfId="185" applyFont="1" applyFill="1" applyBorder="1" applyAlignment="1">
      <alignment horizontal="center" vertical="center" wrapText="1"/>
      <protection/>
    </xf>
    <xf numFmtId="0" fontId="83" fillId="5" borderId="16" xfId="185" applyFont="1" applyFill="1" applyBorder="1" applyAlignment="1">
      <alignment horizontal="center" vertical="center" wrapText="1"/>
      <protection/>
    </xf>
    <xf numFmtId="0" fontId="81" fillId="5" borderId="51" xfId="0" applyNumberFormat="1" applyFont="1" applyFill="1" applyBorder="1" applyAlignment="1">
      <alignment horizontal="center" vertical="center" wrapText="1"/>
    </xf>
    <xf numFmtId="0" fontId="81" fillId="5" borderId="20" xfId="0" applyNumberFormat="1" applyFont="1" applyFill="1" applyBorder="1" applyAlignment="1">
      <alignment horizontal="center" vertical="center" wrapText="1"/>
    </xf>
    <xf numFmtId="0" fontId="66" fillId="32" borderId="0" xfId="0" applyNumberFormat="1" applyFont="1" applyFill="1" applyBorder="1" applyAlignment="1" applyProtection="1">
      <alignment horizontal="left" vertical="center" wrapText="1"/>
      <protection/>
    </xf>
    <xf numFmtId="49" fontId="65" fillId="32" borderId="100" xfId="0" applyNumberFormat="1" applyFont="1" applyFill="1" applyBorder="1" applyAlignment="1" applyProtection="1">
      <alignment horizontal="left" vertical="center"/>
      <protection/>
    </xf>
    <xf numFmtId="49" fontId="65" fillId="32" borderId="101" xfId="0" applyNumberFormat="1" applyFont="1" applyFill="1" applyBorder="1" applyAlignment="1" applyProtection="1">
      <alignment horizontal="left" vertical="center"/>
      <protection/>
    </xf>
    <xf numFmtId="49" fontId="66" fillId="32" borderId="0" xfId="0" applyNumberFormat="1" applyFont="1" applyFill="1" applyBorder="1" applyAlignment="1" applyProtection="1">
      <alignment horizontal="left" vertical="center" wrapText="1"/>
      <protection/>
    </xf>
    <xf numFmtId="0" fontId="91" fillId="0" borderId="44" xfId="208" applyFont="1" applyFill="1" applyBorder="1" applyAlignment="1">
      <alignment horizontal="center" vertical="center" wrapText="1"/>
      <protection/>
    </xf>
    <xf numFmtId="0" fontId="91" fillId="0" borderId="24" xfId="208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56" xfId="0" applyFont="1" applyBorder="1" applyAlignment="1">
      <alignment horizontal="center" vertical="center" wrapText="1"/>
    </xf>
    <xf numFmtId="0" fontId="83" fillId="8" borderId="102" xfId="216" applyFont="1" applyFill="1" applyBorder="1" applyAlignment="1" applyProtection="1">
      <alignment horizontal="left" vertical="center" wrapText="1"/>
      <protection/>
    </xf>
    <xf numFmtId="0" fontId="83" fillId="8" borderId="93" xfId="216" applyFont="1" applyFill="1" applyBorder="1" applyAlignment="1" applyProtection="1">
      <alignment horizontal="left" vertical="center" wrapText="1"/>
      <protection/>
    </xf>
    <xf numFmtId="0" fontId="83" fillId="8" borderId="78" xfId="216" applyFont="1" applyFill="1" applyBorder="1" applyAlignment="1" applyProtection="1">
      <alignment horizontal="left" vertical="center" wrapText="1"/>
      <protection/>
    </xf>
    <xf numFmtId="0" fontId="91" fillId="0" borderId="75" xfId="208" applyFont="1" applyFill="1" applyBorder="1" applyAlignment="1">
      <alignment horizontal="center" vertical="center" wrapText="1"/>
      <protection/>
    </xf>
    <xf numFmtId="0" fontId="78" fillId="8" borderId="102" xfId="0" applyFont="1" applyFill="1" applyBorder="1" applyAlignment="1">
      <alignment horizontal="left"/>
    </xf>
    <xf numFmtId="0" fontId="78" fillId="8" borderId="93" xfId="0" applyFont="1" applyFill="1" applyBorder="1" applyAlignment="1">
      <alignment horizontal="left"/>
    </xf>
    <xf numFmtId="0" fontId="78" fillId="8" borderId="78" xfId="0" applyFont="1" applyFill="1" applyBorder="1" applyAlignment="1">
      <alignment horizontal="left"/>
    </xf>
    <xf numFmtId="0" fontId="88" fillId="0" borderId="17" xfId="0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214" applyFont="1" applyFill="1" applyBorder="1" applyAlignment="1">
      <alignment horizontal="right"/>
      <protection/>
    </xf>
    <xf numFmtId="0" fontId="2" fillId="0" borderId="0" xfId="214" applyFont="1" applyFill="1" applyBorder="1" applyAlignment="1">
      <alignment horizontal="left"/>
      <protection/>
    </xf>
    <xf numFmtId="49" fontId="1" fillId="0" borderId="0" xfId="214" applyNumberFormat="1" applyFont="1" applyFill="1" applyBorder="1" applyAlignment="1">
      <alignment horizontal="center" vertical="top" wrapText="1"/>
      <protection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66" fillId="5" borderId="73" xfId="211" applyFont="1" applyFill="1" applyBorder="1" applyAlignment="1" applyProtection="1">
      <alignment horizontal="center" vertical="center" wrapText="1"/>
      <protection/>
    </xf>
    <xf numFmtId="4" fontId="66" fillId="23" borderId="29" xfId="0" applyNumberFormat="1" applyFont="1" applyFill="1" applyBorder="1" applyAlignment="1" applyProtection="1">
      <alignment horizontal="center" vertical="center"/>
      <protection locked="0"/>
    </xf>
    <xf numFmtId="4" fontId="66" fillId="5" borderId="29" xfId="0" applyNumberFormat="1" applyFont="1" applyFill="1" applyBorder="1" applyAlignment="1" applyProtection="1">
      <alignment horizontal="center" vertical="center"/>
      <protection/>
    </xf>
    <xf numFmtId="2" fontId="66" fillId="23" borderId="73" xfId="0" applyNumberFormat="1" applyFont="1" applyFill="1" applyBorder="1" applyAlignment="1" applyProtection="1">
      <alignment horizontal="center" vertical="center"/>
      <protection locked="0"/>
    </xf>
    <xf numFmtId="4" fontId="66" fillId="23" borderId="28" xfId="0" applyNumberFormat="1" applyFont="1" applyFill="1" applyBorder="1" applyAlignment="1" applyProtection="1">
      <alignment horizontal="center" vertical="center"/>
      <protection locked="0"/>
    </xf>
    <xf numFmtId="4" fontId="66" fillId="5" borderId="28" xfId="0" applyNumberFormat="1" applyFont="1" applyFill="1" applyBorder="1" applyAlignment="1" applyProtection="1">
      <alignment horizontal="center" vertical="center"/>
      <protection/>
    </xf>
    <xf numFmtId="174" fontId="66" fillId="23" borderId="28" xfId="0" applyNumberFormat="1" applyFont="1" applyFill="1" applyBorder="1" applyAlignment="1" applyProtection="1">
      <alignment horizontal="center" vertical="center"/>
      <protection locked="0"/>
    </xf>
    <xf numFmtId="2" fontId="66" fillId="23" borderId="29" xfId="0" applyNumberFormat="1" applyFont="1" applyFill="1" applyBorder="1" applyAlignment="1" applyProtection="1">
      <alignment horizontal="center" vertical="center"/>
      <protection locked="0"/>
    </xf>
    <xf numFmtId="174" fontId="66" fillId="5" borderId="73" xfId="0" applyNumberFormat="1" applyFont="1" applyFill="1" applyBorder="1" applyAlignment="1" applyProtection="1">
      <alignment horizontal="center" vertical="center"/>
      <protection/>
    </xf>
    <xf numFmtId="183" fontId="66" fillId="23" borderId="73" xfId="0" applyNumberFormat="1" applyFont="1" applyFill="1" applyBorder="1" applyAlignment="1" applyProtection="1">
      <alignment horizontal="center" vertical="center"/>
      <protection locked="0"/>
    </xf>
    <xf numFmtId="174" fontId="66" fillId="23" borderId="29" xfId="0" applyNumberFormat="1" applyFont="1" applyFill="1" applyBorder="1" applyAlignment="1" applyProtection="1">
      <alignment horizontal="center" vertical="center"/>
      <protection locked="0"/>
    </xf>
    <xf numFmtId="174" fontId="66" fillId="5" borderId="103" xfId="0" applyNumberFormat="1" applyFont="1" applyFill="1" applyBorder="1" applyAlignment="1" applyProtection="1">
      <alignment horizontal="center" vertical="center"/>
      <protection/>
    </xf>
    <xf numFmtId="3" fontId="66" fillId="23" borderId="28" xfId="0" applyNumberFormat="1" applyFont="1" applyFill="1" applyBorder="1" applyAlignment="1" applyProtection="1">
      <alignment horizontal="center" vertical="center"/>
      <protection locked="0"/>
    </xf>
    <xf numFmtId="49" fontId="0" fillId="23" borderId="104" xfId="0" applyNumberFormat="1" applyFill="1" applyBorder="1" applyAlignment="1" applyProtection="1">
      <alignment horizontal="center" vertical="center" wrapText="1"/>
      <protection locked="0"/>
    </xf>
    <xf numFmtId="0" fontId="66" fillId="5" borderId="105" xfId="211" applyFont="1" applyFill="1" applyBorder="1" applyAlignment="1" applyProtection="1">
      <alignment horizontal="center" vertical="center" wrapText="1"/>
      <protection/>
    </xf>
    <xf numFmtId="4" fontId="66" fillId="23" borderId="16" xfId="0" applyNumberFormat="1" applyFont="1" applyFill="1" applyBorder="1" applyAlignment="1" applyProtection="1">
      <alignment horizontal="center" vertical="center"/>
      <protection locked="0"/>
    </xf>
    <xf numFmtId="4" fontId="66" fillId="5" borderId="16" xfId="0" applyNumberFormat="1" applyFont="1" applyFill="1" applyBorder="1" applyAlignment="1" applyProtection="1">
      <alignment horizontal="center" vertical="center"/>
      <protection/>
    </xf>
    <xf numFmtId="2" fontId="66" fillId="23" borderId="106" xfId="0" applyNumberFormat="1" applyFont="1" applyFill="1" applyBorder="1" applyAlignment="1" applyProtection="1">
      <alignment horizontal="center" vertical="center"/>
      <protection locked="0"/>
    </xf>
    <xf numFmtId="174" fontId="66" fillId="23" borderId="16" xfId="0" applyNumberFormat="1" applyFont="1" applyFill="1" applyBorder="1" applyAlignment="1" applyProtection="1">
      <alignment horizontal="center" vertical="center"/>
      <protection locked="0"/>
    </xf>
    <xf numFmtId="2" fontId="66" fillId="23" borderId="16" xfId="0" applyNumberFormat="1" applyFont="1" applyFill="1" applyBorder="1" applyAlignment="1" applyProtection="1">
      <alignment horizontal="center" vertical="center"/>
      <protection locked="0"/>
    </xf>
    <xf numFmtId="0" fontId="107" fillId="34" borderId="106" xfId="171" applyFont="1" applyFill="1" applyBorder="1" applyAlignment="1" applyProtection="1">
      <alignment vertical="center" wrapText="1"/>
      <protection/>
    </xf>
    <xf numFmtId="174" fontId="66" fillId="5" borderId="106" xfId="0" applyNumberFormat="1" applyFont="1" applyFill="1" applyBorder="1" applyAlignment="1" applyProtection="1">
      <alignment horizontal="center" vertical="center"/>
      <protection/>
    </xf>
    <xf numFmtId="183" fontId="66" fillId="23" borderId="106" xfId="0" applyNumberFormat="1" applyFont="1" applyFill="1" applyBorder="1" applyAlignment="1" applyProtection="1">
      <alignment horizontal="center" vertical="center"/>
      <protection locked="0"/>
    </xf>
    <xf numFmtId="174" fontId="66" fillId="5" borderId="107" xfId="0" applyNumberFormat="1" applyFont="1" applyFill="1" applyBorder="1" applyAlignment="1" applyProtection="1">
      <alignment horizontal="center" vertical="center"/>
      <protection/>
    </xf>
    <xf numFmtId="3" fontId="66" fillId="23" borderId="16" xfId="0" applyNumberFormat="1" applyFont="1" applyFill="1" applyBorder="1" applyAlignment="1" applyProtection="1">
      <alignment horizontal="center" vertical="center"/>
      <protection locked="0"/>
    </xf>
    <xf numFmtId="49" fontId="0" fillId="23" borderId="108" xfId="0" applyNumberFormat="1" applyFill="1" applyBorder="1" applyAlignment="1" applyProtection="1">
      <alignment horizontal="center" vertical="center" wrapText="1"/>
      <protection locked="0"/>
    </xf>
  </cellXfs>
  <cellStyles count="234">
    <cellStyle name="Normal" xfId="0"/>
    <cellStyle name="ColLevel_0" xfId="2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1Normal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11l" xfId="100"/>
    <cellStyle name="normal" xfId="101"/>
    <cellStyle name="Normal 2" xfId="102"/>
    <cellStyle name="Normal_ASUS" xfId="103"/>
    <cellStyle name="Normal1" xfId="104"/>
    <cellStyle name="normбlnм_laroux" xfId="105"/>
    <cellStyle name="Note" xfId="106"/>
    <cellStyle name="Output" xfId="107"/>
    <cellStyle name="Price_Body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EM-BPS-data" xfId="147"/>
    <cellStyle name="SEM-BPS-head" xfId="148"/>
    <cellStyle name="SEM-BPS-headdata" xfId="149"/>
    <cellStyle name="SEM-BPS-headkey" xfId="150"/>
    <cellStyle name="SEM-BPS-input-on" xfId="151"/>
    <cellStyle name="SEM-BPS-key" xfId="152"/>
    <cellStyle name="SEM-BPS-sub1" xfId="153"/>
    <cellStyle name="SEM-BPS-sub2" xfId="154"/>
    <cellStyle name="SEM-BPS-total" xfId="155"/>
    <cellStyle name="Style 1" xfId="156"/>
    <cellStyle name="Title" xfId="157"/>
    <cellStyle name="Total" xfId="158"/>
    <cellStyle name="Warning Text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Hyperlink" xfId="170"/>
    <cellStyle name="Гиперссылка 3" xfId="171"/>
    <cellStyle name="Гиперссылка_Производственная программа и расчет ФЭП в сфере ВС" xfId="172"/>
    <cellStyle name="Гиперссылка_форма ГВС" xfId="173"/>
    <cellStyle name="ДАТА" xfId="174"/>
    <cellStyle name="Currency" xfId="175"/>
    <cellStyle name="Currency [0]" xfId="176"/>
    <cellStyle name="Заголовок" xfId="177"/>
    <cellStyle name="Заголовок 1" xfId="178"/>
    <cellStyle name="Заголовок 2" xfId="179"/>
    <cellStyle name="Заголовок 3" xfId="180"/>
    <cellStyle name="Заголовок 4" xfId="181"/>
    <cellStyle name="Заголовок таблицы" xfId="182"/>
    <cellStyle name="ЗАГОЛОВОК1" xfId="183"/>
    <cellStyle name="ЗАГОЛОВОК2" xfId="184"/>
    <cellStyle name="ЗаголовокСтолбца" xfId="185"/>
    <cellStyle name="Защитный" xfId="186"/>
    <cellStyle name="Значение" xfId="187"/>
    <cellStyle name="Итог" xfId="188"/>
    <cellStyle name="ИТОГОВЫЙ" xfId="189"/>
    <cellStyle name="Контрольная ячейка" xfId="190"/>
    <cellStyle name="Мои наименования показателей" xfId="191"/>
    <cellStyle name="Мои наименования показателей 2" xfId="192"/>
    <cellStyle name="Мои наименования показателей 3" xfId="193"/>
    <cellStyle name="Мои наименования показателей 4" xfId="194"/>
    <cellStyle name="Мои наименования показателей 5" xfId="195"/>
    <cellStyle name="Мои наименования показателей_BALANCE.TBO.1.71" xfId="196"/>
    <cellStyle name="Мой заголовок" xfId="197"/>
    <cellStyle name="Мой заголовок листа" xfId="198"/>
    <cellStyle name="назв фил" xfId="199"/>
    <cellStyle name="Название" xfId="200"/>
    <cellStyle name="Нейтральный" xfId="201"/>
    <cellStyle name="Обычный 2" xfId="202"/>
    <cellStyle name="Обычный 3" xfId="203"/>
    <cellStyle name="Обычный 4" xfId="204"/>
    <cellStyle name="Обычный 5" xfId="205"/>
    <cellStyle name="Обычный 9" xfId="206"/>
    <cellStyle name="Обычный_BALANCE.WARM.2007YEAR(FACT)" xfId="207"/>
    <cellStyle name="Обычный_kdp" xfId="208"/>
    <cellStyle name="Обычный_Kom kompleks" xfId="209"/>
    <cellStyle name="Обычный_Kom kompleks 2" xfId="210"/>
    <cellStyle name="Обычный_ЖКУ_проект3" xfId="211"/>
    <cellStyle name="Обычный_Копия (1.2) План на 2008 по БРГ_ТП 2391190, нас18%" xfId="212"/>
    <cellStyle name="Обычный_Производственная программа и расчет ФЭП в сфере ВС" xfId="213"/>
    <cellStyle name="Обычный_Сводка для эот" xfId="214"/>
    <cellStyle name="Обычный_Смета 2000 г." xfId="215"/>
    <cellStyle name="Обычный_Тепло" xfId="216"/>
    <cellStyle name="Followed Hyperlink" xfId="217"/>
    <cellStyle name="Плохой" xfId="218"/>
    <cellStyle name="Поле ввода" xfId="219"/>
    <cellStyle name="Пояснение" xfId="220"/>
    <cellStyle name="Примечание" xfId="221"/>
    <cellStyle name="Примечание 2" xfId="222"/>
    <cellStyle name="Примечание 3" xfId="223"/>
    <cellStyle name="Примечание 4" xfId="224"/>
    <cellStyle name="Примечание 5" xfId="225"/>
    <cellStyle name="Percent" xfId="226"/>
    <cellStyle name="Процентный 2" xfId="227"/>
    <cellStyle name="Связанная ячейка" xfId="228"/>
    <cellStyle name="Стиль 1" xfId="229"/>
    <cellStyle name="ТЕКСТ" xfId="230"/>
    <cellStyle name="Текст предупреждения" xfId="231"/>
    <cellStyle name="Текстовый" xfId="232"/>
    <cellStyle name="Тысячи [0]_3Com" xfId="233"/>
    <cellStyle name="Тысячи_14APnakl" xfId="234"/>
    <cellStyle name="ФИКСИРОВАННЫЙ" xfId="235"/>
    <cellStyle name="Comma" xfId="236"/>
    <cellStyle name="Comma [0]" xfId="237"/>
    <cellStyle name="Финансовый 2" xfId="238"/>
    <cellStyle name="Финансовый_Прибыль 1999 год в бюджет" xfId="239"/>
    <cellStyle name="Финансовый_Смета 2000 г." xfId="240"/>
    <cellStyle name="Формула" xfId="241"/>
    <cellStyle name="ФормулаВБ" xfId="242"/>
    <cellStyle name="ФормулаНаКонтроль" xfId="243"/>
    <cellStyle name="Хороший" xfId="244"/>
    <cellStyle name="Џђћ–…ќ’ќ›‰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TEMP\FarTmp0i.300\&#1050;&#1085;&#1080;&#1075;&#1072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elgorod.motiw.ru/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-&#1082;&#1086;&#1088;&#1089;&#1089;&#1080;&#1089;\&#1044;&#1069;&#1055;\&#1054;&#1073;&#1097;&#1072;&#1103;\&#1056;&#1045;&#1043;&#1059;&#1051;&#1048;&#1056;&#1054;&#1042;&#1040;&#1053;&#1048;&#1045;%20&#1058;&#1040;&#1056;&#1048;&#1060;&#1054;&#1042;\01%20&#1055;&#1088;&#1077;&#1076;&#1077;&#1083;&#1100;&#1085;&#1099;&#1077;%202007&#1075;\01%20&#1045;&#1048;&#1040;&#1057;%20&#1060;&#1057;&#1058;%20-%20&#1084;&#1086;&#1085;&#1080;&#1090;&#1086;&#1088;&#1080;&#1085;&#1075;\&#1086;&#1090;&#1087;&#1088;&#1072;&#1074;&#1083;&#1077;&#1085;&#1086;\160360-Monitoring__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-&#1082;&#1086;&#1088;&#1089;&#1089;&#1080;&#1089;\Documents%20and%20Settings\Safronov_DV\Local%20Settings\Temporary%20Internet%20Files\Content.IE5\WPMZWHYN\Safronov_DV\belgorod.motiw.ru\Upload\belgorod.motiw.ru\167722\163049-monitorin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-&#1082;&#1086;&#1088;&#1089;&#1089;&#1080;&#1089;\&#1044;&#1069;&#1055;\&#1054;&#1073;&#1097;&#1072;&#1103;\&#1056;&#1045;&#1043;&#1059;&#1051;&#1048;&#1056;&#1054;&#1042;&#1040;&#1053;&#1048;&#1045;%20&#1058;&#1040;&#1056;&#1048;&#1060;&#1054;&#1042;\01%20&#1055;&#1088;&#1077;&#1076;&#1077;&#1083;&#1100;&#1085;&#1099;&#1077;%202007&#1075;\&#1090;&#1072;&#1088;&#1080;&#1092;&#1085;&#1072;&#1103;%20&#1079;&#1072;&#1103;&#1074;&#1082;&#1072;%20&#1060;&#1057;&#1058;%202007\&#1044;&#1086;&#1087;%20&#1084;&#1072;&#1090;&#1077;&#1088;&#1080;&#1072;&#1083;&#1099;\GRES%202007%20&#1054;&#1040;&#1054;%20&#1058;&#1069;&#105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-&#1082;&#1086;&#1088;&#1089;&#1089;&#1080;&#1089;\&#1044;&#1069;&#1055;\&#1054;&#1073;&#1097;&#1072;&#1103;\&#1056;&#1045;&#1043;&#1059;&#1051;&#1048;&#1056;&#1054;&#1042;&#1040;&#1053;&#1048;&#1045;%20&#1058;&#1040;&#1056;&#1048;&#1060;&#1054;&#1042;\01%20&#1055;&#1088;&#1077;&#1076;&#1077;&#1083;&#1100;&#1085;&#1099;&#1077;%202007&#1075;\&#1090;&#1072;&#1088;&#1080;&#1092;&#1085;&#1072;&#1103;%20&#1079;&#1072;&#1103;&#1074;&#1082;&#1072;%20&#1060;&#1057;&#1058;%202007\&#1079;&#1072;&#1087;&#1088;&#1086;&#1089;%20&#1085;&#1072;%20&#1043;&#1091;&#1073;&#1077;&#1088;&#1085;&#1072;&#1090;&#1086;&#1088;&#1072;\&#1058;&#1077;&#1087;&#1083;&#1086;_&#1041;&#1077;&#1083;&#1075;&#1086;&#1088;&#1086;&#107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88;&#1077;&#1089;&#1091;&#1088;&#1089;&#1099;\_&#1055;&#1069;&#1054;\&#1041;&#1080;&#1079;&#1085;&#1077;&#1089;-&#1087;&#1083;&#1072;&#1085;%202014\&#1052;&#1086;&#1080;%20&#1076;&#1086;&#1082;&#1091;&#1084;&#1077;&#1085;&#1090;&#1099;\&#1041;&#1102;&#1076;&#1078;&#1077;&#1090;%202005&#1075;\&#1054;&#1040;&#1054;%20&#1058;&#1043;&#1050;-4\2009&#1075;\&#1041;&#1070;&#1044;&#1046;&#1045;&#1058;\&#1079;&#1072;&#1088;&#1087;&#1083;&#1072;&#1090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88;&#1077;&#1089;&#1091;&#1088;&#1089;&#1099;\_&#1055;&#1069;&#1054;\&#1041;&#1080;&#1079;&#1085;&#1077;&#1089;-&#1087;&#1083;&#1072;&#1085;%202014\&#1052;&#1086;&#1080;%20&#1076;&#1086;&#1082;&#1091;&#1084;&#1077;&#1085;&#1090;&#1099;\&#1041;&#1102;&#1076;&#1078;&#1077;&#1090;%202005&#1075;\&#1054;&#1040;&#1054;%20&#1058;&#1043;&#1050;-4\2009&#1075;\&#1041;&#1070;&#1044;&#1046;&#1045;&#1058;\&#1052;&#1086;&#1080;%20&#1076;&#1086;&#1082;&#1091;&#1084;&#1077;&#1085;&#1090;&#1099;\&#1058;&#1069;&#1055;\2007\&#1055;&#1083;&#1072;&#1085;%20&#1058;&#1069;&#1055;%202007%2016.10.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88;&#1077;&#1089;&#1091;&#1088;&#1089;&#1099;\_&#1055;&#1069;&#1054;\&#1041;&#1080;&#1079;&#1085;&#1077;&#1089;-&#1087;&#1083;&#1072;&#1085;%202014\&#1052;&#1086;&#1080;%20&#1076;&#1086;&#1082;&#1091;&#1084;&#1077;&#1085;&#1090;&#1099;\&#1041;&#1102;&#1076;&#1078;&#1077;&#1090;%202005&#1075;\&#1054;&#1040;&#1054;%20&#1058;&#1043;&#1050;-4\2009&#1075;\&#1041;&#1070;&#1044;&#1046;&#1045;&#1058;\DOCUME~1\Ogaraeva.FST\LOCALS~1\Temp\Rar$DI00.860\Documents%20and%20Settings\Shumeev\Local%20Settings\Temporary%20Internet%20Files\OLKAB4\Form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-&#1082;&#1086;&#1088;&#1089;&#1089;&#1080;&#1089;\&#1052;&#1086;&#1080;%20&#1076;&#1086;&#1082;&#1091;&#1084;&#1077;&#1085;&#1090;&#1099;\&#1073;&#1072;&#1083;&#1072;&#1085;&#1089;%20&#1087;&#1090;&#1075;&#1082;%20&#1085;&#1072;%202005&#1075;.%20&#1085;&#1077;&#1076;&#1086;&#1076;.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rintForms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t.tatar.ru/Users/jku_chef/AppData/Local/Temp/Temp1_&#1087;&#1088;&#1086;&#1080;&#1079;&#1074;&#1086;&#1076;&#1089;&#1090;&#1074;&#1077;&#1085;&#1085;&#1072;&#1103;%20&#1087;&#1088;&#1086;&#1075;&#1088;&#1072;&#1084;&#1084;&#1072;%20&#1087;&#1086;%20&#1074;&#1086;&#1076;&#1086;&#1089;&#1085;&#1072;&#1073;&#1078;&#1077;&#1085;&#1080;&#1102;.zip/PR.PROG.VS.2.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t.tatar.ru/!transit/&#1059;&#1087;&#1088;.%20&#1088;&#1077;&#1075;.%20&#1074;%20&#1089;&#1092;&#1077;&#1088;&#1077;%20&#1050;&#1050;/&#1058;&#1072;&#1088;&#1080;&#1092;&#1086;&#1074;%20&#1080;%20&#1094;&#1077;&#1085;%20&#1054;&#1050;&#1050;%20&#1086;&#1090;&#1076;&#1077;&#1083;/!&#1053;&#1072;&#1095;&#1072;&#1083;&#1100;&#1085;&#1080;&#1082;%20&#1086;&#1090;&#1076;&#1077;&#1083;&#1072;%20-%20&#1061;&#1072;&#1073;&#1080;&#1073;&#1091;&#1083;&#1083;&#1080;&#1085;&#1072;%20&#1051;.&#1042;/&#1055;&#1086;&#1095;&#1090;&#1072;/&#1042;&#1057;_2&#1074;&#1072;&#1088;_2012_&#1061;&#1083;&#1099;&#1085;&#1086;&#1074;&#1072;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88;&#1077;&#1089;&#1091;&#1088;&#1089;&#1099;\_&#1055;&#1069;&#1054;\&#1041;&#1080;&#1079;&#1085;&#1077;&#1089;-&#1087;&#1083;&#1072;&#1085;%202014\Users\morozovaef\Desktop\&#1041;&#1044;&#1056;%20&#1080;%20&#1041;&#1040;&#1051;&#1040;&#1053;&#1057;&#1067;%20&#1089;%202008-2012-\2011&#1075;&#1086;&#1076;\&#1041;&#1044;&#1056;%20&#1087;&#1086;%2047%20&#1084;&#1077;&#1090;&#1086;&#1076;&#1080;&#1082;&#1077;\&#1041;&#1044;&#1056;%20&#1042;&#1057;%20&#1087;&#1086;%2047&#1052;&#105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t.tatar.ru/file/CALC.VS.2.16(3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9;&#1087;&#1088;.%20&#1088;&#1077;&#1075;.%20&#1074;%20&#1089;&#1092;&#1077;&#1088;&#1077;%20&#1050;&#1050;\&#1050;&#1086;&#1085;&#1090;&#1088;&#1086;&#1083;&#1103;%20&#1087;&#1088;&#1086;&#1075;&#1088;&#1072;&#1084;&#1084;%20&#1054;&#1050;&#1050;%20&#1086;&#1090;&#1076;&#1077;&#1083;\@&#1054;&#1073;&#1097;&#1072;&#1103;\&#1055;&#1088;&#1086;&#1075;&#1088;&#1072;&#1084;&#1084;&#1099;%202011-2013%20&#1075;&#1075;\&#1040;&#1083;&#1077;&#1082;&#1089;&#1077;&#1077;&#1074;&#1089;&#1082;&#1080;&#1081;\1.%20&#1040;&#1083;&#1077;&#1082;&#1089;&#1077;&#1077;&#1074;&#1089;&#1082;-&#1042;&#1086;&#1076;&#1086;&#1082;&#1072;&#1085;&#1072;&#1083;\&#1042;&#1086;&#1076;&#1086;&#1086;&#1090;&#1074;&#1077;&#1076;&#1077;&#1085;&#1080;&#1077;\&#1042;&#10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88;&#1077;&#1089;&#1091;&#1088;&#1089;&#1099;\_&#1055;&#1069;&#1054;\&#1041;&#1080;&#1079;&#1085;&#1077;&#1089;-&#1087;&#1083;&#1072;&#1085;%202014\Documents%20and%20Settings\bolgova\&#1052;&#1086;&#1080;%20&#1076;&#1086;&#1082;&#1091;&#1084;&#1077;&#1085;&#1090;&#1099;\Downloads\JKH.OPEN.INFO.TARIFF.GVS_(v4.4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t.tatar.ru/&#1059;&#1087;&#1088;.%20&#1088;&#1077;&#1075;.%20&#1074;%20&#1089;&#1092;&#1077;&#1088;&#1077;%20&#1050;&#1050;/&#1050;&#1086;&#1085;&#1090;&#1088;&#1086;&#1083;&#1103;%20&#1087;&#1088;&#1086;&#1075;&#1088;&#1072;&#1084;&#1084;%20&#1054;&#1050;&#1050;%20&#1086;&#1090;&#1076;&#1077;&#1083;/@&#1054;&#1073;&#1097;&#1072;&#1103;/&#1055;&#1088;&#1086;&#1075;&#1088;&#1072;&#1084;&#1084;&#1099;%202011-2013%20&#1075;&#1075;/&#1040;&#1083;&#1077;&#1082;&#1089;&#1077;&#1077;&#1074;&#1089;&#1082;&#1080;&#1081;/1.%20&#1040;&#1083;&#1077;&#1082;&#1089;&#1077;&#1077;&#1074;&#1089;&#1082;-&#1042;&#1086;&#1076;&#1086;&#1082;&#1072;&#1085;&#1072;&#1083;/&#1042;&#1086;&#1076;&#1086;&#1086;&#1090;&#1074;&#1077;&#1076;&#1077;&#1085;&#1080;&#1077;/&#1042;&#105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t.tatar.ru/&#1059;&#1087;&#1088;.%20&#1088;&#1077;&#1075;.%20&#1074;%20&#1089;&#1092;&#1077;&#1088;&#1077;%20&#1050;&#1050;/&#1050;&#1086;&#1085;&#1090;&#1088;&#1086;&#1083;&#1103;%20&#1087;&#1088;&#1086;&#1075;&#1088;&#1072;&#1084;&#1084;%20&#1054;&#1050;&#1050;%20&#1086;&#1090;&#1076;&#1077;&#1083;/@&#1054;&#1073;&#1097;&#1072;&#1103;/&#1055;&#1088;&#1086;&#1075;&#1088;&#1072;&#1084;&#1084;&#1099;%202011-2013%20&#1075;&#1075;/&#1040;&#1075;&#1088;&#1099;&#1079;&#1089;&#1082;&#1080;&#1081;/6.%20&#1042;&#1086;&#1076;&#1086;&#1082;&#1072;&#1085;&#1072;&#1083;%20&#1042;&#1057;/PR.PROG.VS.2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88;&#1077;&#1089;&#1091;&#1088;&#1089;&#1099;\_&#1055;&#1069;&#1054;\&#1041;&#1080;&#1079;&#1085;&#1077;&#1089;-&#1087;&#1083;&#1072;&#1085;%202014\Documents%20and%20Settings\bolgova.REGADM.000\&#1052;&#1086;&#1080;%20&#1076;&#1086;&#1082;&#1091;&#1084;&#1077;&#1085;&#1090;&#1099;\&#1060;&#1057;&#1058;\&#1064;&#1072;&#1073;&#1083;&#1086;&#1085;&#1099;%20&#1060;&#1057;&#1058;\&#1082;&#1086;&#1084;&#1073;&#1080;&#1085;&#1080;&#1088;.%20&#1074;&#1099;&#1088;&#1072;&#1073;&#1086;&#1090;&#1082;&#1072;\&#1082;&#1086;&#1084;&#1073;.2009&#1075;\&#1050;&#1086;&#1087;&#1080;&#1103;%20&#1089;&#1074;&#1086;&#1076;%20&#1086;&#1087;&#1090;%20TEPLO.PREDEL.09-%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88;&#1077;&#1089;&#1091;&#1088;&#1089;&#1099;\_&#1055;&#1069;&#1054;\&#1041;&#1080;&#1079;&#1085;&#1077;&#1089;-&#1087;&#1083;&#1072;&#1085;%202014\&#1052;&#1086;&#1080;%20&#1076;&#1086;&#1082;&#1091;&#1084;&#1077;&#1085;&#1090;&#1099;\&#1041;&#1102;&#1076;&#1078;&#1077;&#1090;%202005&#1075;\&#1054;&#1040;&#1054;%20&#1058;&#1043;&#1050;-4\2009&#1075;\&#1041;&#1070;&#1044;&#1046;&#1045;&#1058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elgorod.motiw.ru/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elgorod.motiw.ru/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Лист1"/>
      <sheetName val="Лист2"/>
      <sheetName val="Лист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</sheetNames>
    <sheetDataSet>
      <sheetData sheetId="9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>п  р  о  г  н  о  з 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"/>
      <sheetName val="13"/>
      <sheetName val="14"/>
      <sheetName val="15"/>
      <sheetName val="16"/>
      <sheetName val="17"/>
      <sheetName val="999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"/>
      <sheetName val="13"/>
      <sheetName val="14"/>
      <sheetName val="15"/>
      <sheetName val="16"/>
      <sheetName val="17"/>
      <sheetName val="999"/>
    </sheetNames>
    <sheetDataSet>
      <sheetData sheetId="2"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>
        <row r="4">
          <cell r="A4" t="str">
            <v>ОАО "ТЭК"</v>
          </cell>
        </row>
        <row r="10">
          <cell r="A10" t="str">
            <v>БТЭЦ</v>
          </cell>
        </row>
        <row r="11">
          <cell r="A11" t="str">
            <v>ГТЭЦ</v>
          </cell>
        </row>
        <row r="12">
          <cell r="A12" t="str">
            <v>ГТУ ТЭЦ "Луч"</v>
          </cell>
        </row>
        <row r="13">
          <cell r="A13" t="str">
            <v>котельные</v>
          </cell>
        </row>
      </sheetData>
      <sheetData sheetId="6">
        <row r="5">
          <cell r="E5" t="str">
            <v>ОАО "ТЭК"</v>
          </cell>
          <cell r="F5" t="str">
            <v>БТЭЦ</v>
          </cell>
          <cell r="G5" t="str">
            <v>ГТЭЦ</v>
          </cell>
          <cell r="H5" t="str">
            <v>ГТУ ТЭЦ "Луч"</v>
          </cell>
          <cell r="I5" t="str">
            <v>котельные</v>
          </cell>
        </row>
      </sheetData>
      <sheetData sheetId="7">
        <row r="5">
          <cell r="E5" t="str">
            <v>ОАО "ТЭК"</v>
          </cell>
          <cell r="F5" t="str">
            <v>ОАО "ТЭК"</v>
          </cell>
          <cell r="G5" t="str">
            <v>БТЭЦ</v>
          </cell>
          <cell r="H5" t="str">
            <v>БТЭЦ</v>
          </cell>
          <cell r="I5" t="str">
            <v>ГТЭЦ</v>
          </cell>
          <cell r="J5" t="str">
            <v>ГТЭЦ</v>
          </cell>
          <cell r="K5" t="str">
            <v>ГТУ ТЭЦ "Луч"</v>
          </cell>
          <cell r="L5" t="str">
            <v>ГТУ ТЭЦ "Луч"</v>
          </cell>
          <cell r="M5" t="str">
            <v>котельные</v>
          </cell>
          <cell r="N5" t="str">
            <v>котельные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Справочники"/>
      <sheetName val="1"/>
      <sheetName val="Регион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8г. ФЗП 1"/>
      <sheetName val="07г. з.плата"/>
      <sheetName val="07г. ФЗП 1 "/>
      <sheetName val="ФЗП ФСТ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 2007год (16.10)"/>
      <sheetName val="2007 т-во (16.10)"/>
      <sheetName val="Полезный отпуск"/>
      <sheetName val="ПП Северное потери"/>
      <sheetName val="ПП Северное"/>
      <sheetName val="ПП Южное"/>
      <sheetName val="СОТС"/>
      <sheetName val="ШТЭЦ"/>
      <sheetName val="ПП Центральное"/>
      <sheetName val="ПП Восточное"/>
      <sheetName val="расчёт потерь (18.10)"/>
      <sheetName val=" 2007год (18.10)"/>
      <sheetName val="2007т-во(18.10)"/>
      <sheetName val="Баланс мощности ФСТ"/>
      <sheetName val="расчёт потерь (под балансы ФСТ)"/>
      <sheetName val="Баланс э.э. ФСТ"/>
      <sheetName val=" 2007год (под балансы ФСТ)"/>
      <sheetName val="2007т-во(под балансы ФСТ)"/>
      <sheetName val=" 2007г(под балансы ФСТ)без СОТС"/>
      <sheetName val="2007т-во(под бал. ФСТ) без СОТС"/>
      <sheetName val=" 2007г(сниж)"/>
      <sheetName val="2007т-во(сниж)"/>
      <sheetName val=" 2007г(сниж)07.12"/>
      <sheetName val="2007т-во(сниж)07.12"/>
      <sheetName val=" 2007г(сниж)08.01 "/>
      <sheetName val="2007т-во(сниж)08.01 газ 7900"/>
      <sheetName val=" 2007г апр май без ПНС и ЮМР"/>
      <sheetName val="2007т-во апр май без ПНС и ЮМР"/>
      <sheetName val=" 2007г октябрь бароскоп"/>
      <sheetName val="2007т-во окт. бароск."/>
      <sheetName val=" 2007г 28.04 - октябрь бароскоп"/>
      <sheetName val="2007 28.04 - т-во окт. бароск."/>
    </sheetNames>
    <sheetDataSet>
      <sheetData sheetId="13">
        <row r="18">
          <cell r="D18">
            <v>185.6</v>
          </cell>
          <cell r="E18">
            <v>125.22</v>
          </cell>
          <cell r="F18">
            <v>125.22</v>
          </cell>
          <cell r="G18">
            <v>88</v>
          </cell>
          <cell r="H18">
            <v>37.22</v>
          </cell>
          <cell r="J18">
            <v>1434.94</v>
          </cell>
          <cell r="M18">
            <v>92.52000000000001</v>
          </cell>
          <cell r="N18">
            <v>1527.46</v>
          </cell>
          <cell r="P18">
            <v>1560.16</v>
          </cell>
          <cell r="S18">
            <v>185.6</v>
          </cell>
          <cell r="T18">
            <v>138.2</v>
          </cell>
          <cell r="U18">
            <v>138.2</v>
          </cell>
          <cell r="V18">
            <v>100.3</v>
          </cell>
          <cell r="W18">
            <v>37.9</v>
          </cell>
          <cell r="Y18">
            <v>1488.9</v>
          </cell>
          <cell r="AB18">
            <v>96.69</v>
          </cell>
          <cell r="AC18">
            <v>1585.5900000000001</v>
          </cell>
          <cell r="AE18">
            <v>1627.1000000000001</v>
          </cell>
          <cell r="AH18">
            <v>185.6</v>
          </cell>
          <cell r="AI18">
            <v>131.88</v>
          </cell>
          <cell r="AJ18">
            <v>131.88</v>
          </cell>
          <cell r="AK18">
            <v>98.5</v>
          </cell>
          <cell r="AL18">
            <v>33.38</v>
          </cell>
          <cell r="AN18">
            <v>1442.6100000000001</v>
          </cell>
          <cell r="AQ18">
            <v>93.56999999999998</v>
          </cell>
          <cell r="AR18">
            <v>1536.18</v>
          </cell>
          <cell r="AT18">
            <v>1574.49</v>
          </cell>
          <cell r="AW18">
            <v>185.6</v>
          </cell>
          <cell r="AX18">
            <v>111.44</v>
          </cell>
          <cell r="AY18">
            <v>111.44</v>
          </cell>
          <cell r="AZ18">
            <v>81.1</v>
          </cell>
          <cell r="BA18">
            <v>30.340000000000003</v>
          </cell>
          <cell r="BC18">
            <v>1335.82</v>
          </cell>
          <cell r="BF18">
            <v>86.16</v>
          </cell>
          <cell r="BG18">
            <v>1421.98</v>
          </cell>
          <cell r="BI18">
            <v>1447.26</v>
          </cell>
          <cell r="BL18">
            <v>185.6</v>
          </cell>
          <cell r="BM18">
            <v>78.53999999999999</v>
          </cell>
          <cell r="BN18">
            <v>78.53999999999999</v>
          </cell>
          <cell r="BO18">
            <v>49.5</v>
          </cell>
          <cell r="BP18">
            <v>29.040000000000003</v>
          </cell>
          <cell r="BR18">
            <v>1298.0100000000002</v>
          </cell>
          <cell r="BU18">
            <v>82.05</v>
          </cell>
          <cell r="BV18">
            <v>1380.0600000000002</v>
          </cell>
          <cell r="BX18">
            <v>1376.5500000000002</v>
          </cell>
          <cell r="CA18">
            <v>185.6</v>
          </cell>
          <cell r="CB18">
            <v>83.89</v>
          </cell>
          <cell r="CC18">
            <v>83.89</v>
          </cell>
          <cell r="CD18">
            <v>50.5</v>
          </cell>
          <cell r="CE18">
            <v>33.39</v>
          </cell>
          <cell r="CG18">
            <v>1297.25</v>
          </cell>
          <cell r="CJ18">
            <v>82.56</v>
          </cell>
          <cell r="CK18">
            <v>1379.81</v>
          </cell>
          <cell r="CM18">
            <v>1381.14</v>
          </cell>
          <cell r="CP18">
            <v>185.6</v>
          </cell>
          <cell r="CQ18">
            <v>43.58</v>
          </cell>
          <cell r="CR18">
            <v>43.58</v>
          </cell>
          <cell r="CS18">
            <v>13.6</v>
          </cell>
          <cell r="CT18">
            <v>29.98</v>
          </cell>
          <cell r="CV18">
            <v>1309.0000000000002</v>
          </cell>
          <cell r="CY18">
            <v>80.88999999999999</v>
          </cell>
          <cell r="CZ18">
            <v>1389.8900000000003</v>
          </cell>
          <cell r="DB18">
            <v>1352.5800000000002</v>
          </cell>
          <cell r="DE18">
            <v>185.6</v>
          </cell>
          <cell r="DF18">
            <v>90.32</v>
          </cell>
          <cell r="DG18">
            <v>90.32</v>
          </cell>
          <cell r="DH18">
            <v>61.5</v>
          </cell>
          <cell r="DI18">
            <v>28.82</v>
          </cell>
          <cell r="DK18">
            <v>1265.42</v>
          </cell>
          <cell r="DN18">
            <v>80.9</v>
          </cell>
          <cell r="DO18">
            <v>1346.3200000000002</v>
          </cell>
          <cell r="DQ18">
            <v>1355.74</v>
          </cell>
          <cell r="DT18">
            <v>185.6</v>
          </cell>
          <cell r="DU18">
            <v>100.58000000000001</v>
          </cell>
          <cell r="DV18">
            <v>100.58000000000001</v>
          </cell>
          <cell r="DW18">
            <v>69.9</v>
          </cell>
          <cell r="DX18">
            <v>30.68</v>
          </cell>
          <cell r="DZ18">
            <v>1278.22</v>
          </cell>
          <cell r="EC18">
            <v>82.13999999999999</v>
          </cell>
          <cell r="ED18">
            <v>1360.3600000000001</v>
          </cell>
          <cell r="EF18">
            <v>1378.8</v>
          </cell>
          <cell r="EI18">
            <v>185.6</v>
          </cell>
          <cell r="EJ18">
            <v>115.22</v>
          </cell>
          <cell r="EK18">
            <v>115.22</v>
          </cell>
          <cell r="EL18">
            <v>82.8</v>
          </cell>
          <cell r="EM18">
            <v>32.42</v>
          </cell>
          <cell r="EO18">
            <v>1388.02</v>
          </cell>
          <cell r="ER18">
            <v>89.40000000000002</v>
          </cell>
          <cell r="ES18">
            <v>1477.42</v>
          </cell>
          <cell r="EU18">
            <v>1503.24</v>
          </cell>
          <cell r="EX18">
            <v>185.6</v>
          </cell>
          <cell r="EY18">
            <v>134.54</v>
          </cell>
          <cell r="EZ18">
            <v>134.54</v>
          </cell>
          <cell r="FA18">
            <v>99.4</v>
          </cell>
          <cell r="FB18">
            <v>35.14</v>
          </cell>
          <cell r="FD18">
            <v>1435.88</v>
          </cell>
          <cell r="FG18">
            <v>93.31000000000002</v>
          </cell>
          <cell r="FH18">
            <v>1529.19</v>
          </cell>
          <cell r="FJ18">
            <v>1570.42</v>
          </cell>
          <cell r="FM18">
            <v>218.6</v>
          </cell>
          <cell r="FN18">
            <v>161.77</v>
          </cell>
          <cell r="FO18">
            <v>161.77</v>
          </cell>
          <cell r="FP18">
            <v>128.6</v>
          </cell>
          <cell r="FQ18">
            <v>33.17</v>
          </cell>
          <cell r="FS18">
            <v>1425.57</v>
          </cell>
          <cell r="FV18">
            <v>94.14999999999999</v>
          </cell>
          <cell r="FW18">
            <v>1519.72</v>
          </cell>
          <cell r="FY18">
            <v>1587.34</v>
          </cell>
          <cell r="GD18">
            <v>188.34999999999994</v>
          </cell>
          <cell r="GE18">
            <v>109.59833333333336</v>
          </cell>
          <cell r="GF18">
            <v>76.97500000000001</v>
          </cell>
          <cell r="GG18">
            <v>76.97500000000001</v>
          </cell>
          <cell r="GH18">
            <v>32.62333333333333</v>
          </cell>
          <cell r="GJ18">
            <v>1366.6366666666665</v>
          </cell>
          <cell r="GK18">
            <v>0</v>
          </cell>
          <cell r="GL18">
            <v>0</v>
          </cell>
          <cell r="GM18">
            <v>87.86166666666664</v>
          </cell>
          <cell r="GN18">
            <v>1454.4983333333332</v>
          </cell>
          <cell r="GP18">
            <v>1476.2350000000004</v>
          </cell>
        </row>
        <row r="19"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P19">
            <v>0</v>
          </cell>
        </row>
        <row r="20">
          <cell r="D20">
            <v>25.6</v>
          </cell>
          <cell r="E20">
            <v>21</v>
          </cell>
          <cell r="F20">
            <v>21</v>
          </cell>
          <cell r="G20">
            <v>21</v>
          </cell>
          <cell r="J20">
            <v>-13.9</v>
          </cell>
          <cell r="N20">
            <v>-13.9</v>
          </cell>
          <cell r="P20">
            <v>7.1</v>
          </cell>
          <cell r="S20">
            <v>25.6</v>
          </cell>
          <cell r="T20">
            <v>21</v>
          </cell>
          <cell r="U20">
            <v>21</v>
          </cell>
          <cell r="V20">
            <v>21</v>
          </cell>
          <cell r="Y20">
            <v>-14.3</v>
          </cell>
          <cell r="AC20">
            <v>-14.3</v>
          </cell>
          <cell r="AE20">
            <v>6.7</v>
          </cell>
          <cell r="AH20">
            <v>25.6</v>
          </cell>
          <cell r="AI20">
            <v>22</v>
          </cell>
          <cell r="AJ20">
            <v>22</v>
          </cell>
          <cell r="AK20">
            <v>22</v>
          </cell>
          <cell r="AN20">
            <v>-15</v>
          </cell>
          <cell r="AR20">
            <v>-15</v>
          </cell>
          <cell r="AT20">
            <v>7</v>
          </cell>
          <cell r="AW20">
            <v>25.6</v>
          </cell>
          <cell r="AX20">
            <v>15</v>
          </cell>
          <cell r="AY20">
            <v>15</v>
          </cell>
          <cell r="AZ20">
            <v>15</v>
          </cell>
          <cell r="BC20">
            <v>-10.1</v>
          </cell>
          <cell r="BG20">
            <v>-10.1</v>
          </cell>
          <cell r="BI20">
            <v>4.9</v>
          </cell>
          <cell r="BL20">
            <v>25.6</v>
          </cell>
          <cell r="BM20">
            <v>7.5</v>
          </cell>
          <cell r="BN20">
            <v>7.5</v>
          </cell>
          <cell r="BO20">
            <v>7.5</v>
          </cell>
          <cell r="BR20">
            <v>-4.8</v>
          </cell>
          <cell r="BV20">
            <v>-4.8</v>
          </cell>
          <cell r="BX20">
            <v>2.7</v>
          </cell>
          <cell r="CA20">
            <v>25.6</v>
          </cell>
          <cell r="CB20">
            <v>0.5</v>
          </cell>
          <cell r="CC20">
            <v>0.5</v>
          </cell>
          <cell r="CD20">
            <v>0.5</v>
          </cell>
          <cell r="CG20">
            <v>-0.09999999999999998</v>
          </cell>
          <cell r="CK20">
            <v>-0.09999999999999998</v>
          </cell>
          <cell r="CM20">
            <v>0.4</v>
          </cell>
          <cell r="CP20">
            <v>25.6</v>
          </cell>
          <cell r="CQ20">
            <v>6</v>
          </cell>
          <cell r="CR20">
            <v>6</v>
          </cell>
          <cell r="CS20">
            <v>6</v>
          </cell>
          <cell r="CV20">
            <v>-3.8</v>
          </cell>
          <cell r="CZ20">
            <v>-3.8</v>
          </cell>
          <cell r="DB20">
            <v>2.2</v>
          </cell>
          <cell r="DE20">
            <v>25.6</v>
          </cell>
          <cell r="DF20">
            <v>7.5</v>
          </cell>
          <cell r="DG20">
            <v>7.5</v>
          </cell>
          <cell r="DH20">
            <v>7.5</v>
          </cell>
          <cell r="DK20">
            <v>-4.8</v>
          </cell>
          <cell r="DO20">
            <v>-4.8</v>
          </cell>
          <cell r="DQ20">
            <v>2.7</v>
          </cell>
          <cell r="DT20">
            <v>25.6</v>
          </cell>
          <cell r="DU20">
            <v>8</v>
          </cell>
          <cell r="DV20">
            <v>8</v>
          </cell>
          <cell r="DW20">
            <v>8</v>
          </cell>
          <cell r="DZ20">
            <v>-5.2</v>
          </cell>
          <cell r="ED20">
            <v>-5.2</v>
          </cell>
          <cell r="EF20">
            <v>2.8</v>
          </cell>
          <cell r="EI20">
            <v>25.6</v>
          </cell>
          <cell r="EJ20">
            <v>17</v>
          </cell>
          <cell r="EK20">
            <v>17</v>
          </cell>
          <cell r="EL20">
            <v>17</v>
          </cell>
          <cell r="EO20">
            <v>-11.5</v>
          </cell>
          <cell r="ES20">
            <v>-11.5</v>
          </cell>
          <cell r="EU20">
            <v>5.5</v>
          </cell>
          <cell r="EX20">
            <v>25.6</v>
          </cell>
          <cell r="EY20">
            <v>22</v>
          </cell>
          <cell r="EZ20">
            <v>22</v>
          </cell>
          <cell r="FA20">
            <v>22</v>
          </cell>
          <cell r="FD20">
            <v>-15.4</v>
          </cell>
          <cell r="FH20">
            <v>-15.4</v>
          </cell>
          <cell r="FJ20">
            <v>6.6</v>
          </cell>
          <cell r="FM20">
            <v>58.6</v>
          </cell>
          <cell r="FN20">
            <v>50.5</v>
          </cell>
          <cell r="FO20">
            <v>50.5</v>
          </cell>
          <cell r="FP20">
            <v>50.5</v>
          </cell>
          <cell r="FS20">
            <v>-41.2</v>
          </cell>
          <cell r="FW20">
            <v>-41.2</v>
          </cell>
          <cell r="FY20">
            <v>9.3</v>
          </cell>
          <cell r="GD20">
            <v>28.350000000000005</v>
          </cell>
          <cell r="GE20">
            <v>16.5</v>
          </cell>
          <cell r="GF20">
            <v>16.5</v>
          </cell>
          <cell r="GG20">
            <v>16.5</v>
          </cell>
          <cell r="GH20">
            <v>0</v>
          </cell>
          <cell r="GJ20">
            <v>-11.674999999999997</v>
          </cell>
          <cell r="GK20">
            <v>0</v>
          </cell>
          <cell r="GL20">
            <v>0</v>
          </cell>
          <cell r="GM20">
            <v>0</v>
          </cell>
          <cell r="GN20">
            <v>-11.674999999999997</v>
          </cell>
          <cell r="GP20">
            <v>4.825</v>
          </cell>
        </row>
        <row r="21">
          <cell r="D21">
            <v>46</v>
          </cell>
          <cell r="E21">
            <v>21</v>
          </cell>
          <cell r="F21">
            <v>21</v>
          </cell>
          <cell r="G21">
            <v>21</v>
          </cell>
          <cell r="J21">
            <v>-16.2</v>
          </cell>
          <cell r="N21">
            <v>-16.2</v>
          </cell>
          <cell r="P21">
            <v>4.8</v>
          </cell>
          <cell r="S21">
            <v>46</v>
          </cell>
          <cell r="T21">
            <v>19.3</v>
          </cell>
          <cell r="U21">
            <v>19.3</v>
          </cell>
          <cell r="V21">
            <v>19.3</v>
          </cell>
          <cell r="Y21">
            <v>-14.9</v>
          </cell>
          <cell r="AC21">
            <v>-14.9</v>
          </cell>
          <cell r="AE21">
            <v>4.4</v>
          </cell>
          <cell r="AH21">
            <v>46</v>
          </cell>
          <cell r="AI21">
            <v>16.5</v>
          </cell>
          <cell r="AJ21">
            <v>16.5</v>
          </cell>
          <cell r="AK21">
            <v>16.5</v>
          </cell>
          <cell r="AN21">
            <v>-12.7</v>
          </cell>
          <cell r="AR21">
            <v>-12.7</v>
          </cell>
          <cell r="AT21">
            <v>3.8</v>
          </cell>
          <cell r="AW21">
            <v>46</v>
          </cell>
          <cell r="AX21">
            <v>11.1</v>
          </cell>
          <cell r="AY21">
            <v>11.1</v>
          </cell>
          <cell r="AZ21">
            <v>11.1</v>
          </cell>
          <cell r="BC21">
            <v>-8.6</v>
          </cell>
          <cell r="BG21">
            <v>-8.6</v>
          </cell>
          <cell r="BI21">
            <v>2.5</v>
          </cell>
          <cell r="BL21">
            <v>46</v>
          </cell>
          <cell r="BM21">
            <v>6</v>
          </cell>
          <cell r="BN21">
            <v>6</v>
          </cell>
          <cell r="BO21">
            <v>6</v>
          </cell>
          <cell r="BR21">
            <v>-4.7</v>
          </cell>
          <cell r="BV21">
            <v>-4.7</v>
          </cell>
          <cell r="BX21">
            <v>1.3</v>
          </cell>
          <cell r="CA21">
            <v>46</v>
          </cell>
          <cell r="CB21">
            <v>0</v>
          </cell>
          <cell r="CC21">
            <v>0</v>
          </cell>
          <cell r="CD21">
            <v>0</v>
          </cell>
          <cell r="CG21">
            <v>0</v>
          </cell>
          <cell r="CK21">
            <v>0</v>
          </cell>
          <cell r="CM21">
            <v>0</v>
          </cell>
          <cell r="CP21">
            <v>46</v>
          </cell>
          <cell r="CQ21">
            <v>6</v>
          </cell>
          <cell r="CR21">
            <v>6</v>
          </cell>
          <cell r="CS21">
            <v>6</v>
          </cell>
          <cell r="CV21">
            <v>-4.8</v>
          </cell>
          <cell r="CZ21">
            <v>-4.8</v>
          </cell>
          <cell r="DB21">
            <v>1.2</v>
          </cell>
          <cell r="DE21">
            <v>46</v>
          </cell>
          <cell r="DF21">
            <v>6</v>
          </cell>
          <cell r="DG21">
            <v>6</v>
          </cell>
          <cell r="DH21">
            <v>6</v>
          </cell>
          <cell r="DK21">
            <v>-4.8</v>
          </cell>
          <cell r="DO21">
            <v>-4.8</v>
          </cell>
          <cell r="DQ21">
            <v>1.2</v>
          </cell>
          <cell r="DT21">
            <v>46</v>
          </cell>
          <cell r="DU21">
            <v>6.9</v>
          </cell>
          <cell r="DV21">
            <v>6.9</v>
          </cell>
          <cell r="DW21">
            <v>6.9</v>
          </cell>
          <cell r="DZ21">
            <v>-5.5</v>
          </cell>
          <cell r="ED21">
            <v>-5.5</v>
          </cell>
          <cell r="EF21">
            <v>1.4</v>
          </cell>
          <cell r="EI21">
            <v>46</v>
          </cell>
          <cell r="EJ21">
            <v>10.8</v>
          </cell>
          <cell r="EK21">
            <v>10.8</v>
          </cell>
          <cell r="EL21">
            <v>10.8</v>
          </cell>
          <cell r="EO21">
            <v>-8.5</v>
          </cell>
          <cell r="ES21">
            <v>-8.5</v>
          </cell>
          <cell r="EU21">
            <v>2.3</v>
          </cell>
          <cell r="EX21">
            <v>46</v>
          </cell>
          <cell r="EY21">
            <v>17.4</v>
          </cell>
          <cell r="EZ21">
            <v>17.4</v>
          </cell>
          <cell r="FA21">
            <v>17.4</v>
          </cell>
          <cell r="FD21">
            <v>-13.7</v>
          </cell>
          <cell r="FH21">
            <v>-13.7</v>
          </cell>
          <cell r="FJ21">
            <v>3.7</v>
          </cell>
          <cell r="FM21">
            <v>46</v>
          </cell>
          <cell r="FN21">
            <v>18.1</v>
          </cell>
          <cell r="FO21">
            <v>18.1</v>
          </cell>
          <cell r="FP21">
            <v>18.1</v>
          </cell>
          <cell r="FS21">
            <v>-13.900000000000002</v>
          </cell>
          <cell r="FW21">
            <v>-13.900000000000002</v>
          </cell>
          <cell r="FY21">
            <v>4.2</v>
          </cell>
          <cell r="GD21">
            <v>46</v>
          </cell>
          <cell r="GE21">
            <v>11.591666666666663</v>
          </cell>
          <cell r="GF21">
            <v>11.591666666666663</v>
          </cell>
          <cell r="GG21">
            <v>11.591666666666663</v>
          </cell>
          <cell r="GH21">
            <v>0</v>
          </cell>
          <cell r="GJ21">
            <v>-9.025</v>
          </cell>
          <cell r="GK21">
            <v>0</v>
          </cell>
          <cell r="GL21">
            <v>0</v>
          </cell>
          <cell r="GM21">
            <v>0</v>
          </cell>
          <cell r="GN21">
            <v>-9.025</v>
          </cell>
          <cell r="GP21">
            <v>2.566666666666667</v>
          </cell>
        </row>
        <row r="22">
          <cell r="D22">
            <v>66</v>
          </cell>
          <cell r="E22">
            <v>46</v>
          </cell>
          <cell r="F22">
            <v>46</v>
          </cell>
          <cell r="G22">
            <v>46</v>
          </cell>
          <cell r="J22">
            <v>-41.7</v>
          </cell>
          <cell r="N22">
            <v>-41.7</v>
          </cell>
          <cell r="P22">
            <v>4.3</v>
          </cell>
          <cell r="S22">
            <v>66</v>
          </cell>
          <cell r="T22">
            <v>60</v>
          </cell>
          <cell r="U22">
            <v>60</v>
          </cell>
          <cell r="V22">
            <v>60</v>
          </cell>
          <cell r="Y22">
            <v>-55.7</v>
          </cell>
          <cell r="AC22">
            <v>-55.7</v>
          </cell>
          <cell r="AE22">
            <v>4.3</v>
          </cell>
          <cell r="AH22">
            <v>66</v>
          </cell>
          <cell r="AI22">
            <v>60</v>
          </cell>
          <cell r="AJ22">
            <v>60</v>
          </cell>
          <cell r="AK22">
            <v>60</v>
          </cell>
          <cell r="AN22">
            <v>-55.7</v>
          </cell>
          <cell r="AR22">
            <v>-55.7</v>
          </cell>
          <cell r="AT22">
            <v>4.3</v>
          </cell>
          <cell r="AW22">
            <v>66</v>
          </cell>
          <cell r="AX22">
            <v>55</v>
          </cell>
          <cell r="AY22">
            <v>55</v>
          </cell>
          <cell r="AZ22">
            <v>55</v>
          </cell>
          <cell r="BC22">
            <v>-50.7</v>
          </cell>
          <cell r="BG22">
            <v>-50.7</v>
          </cell>
          <cell r="BI22">
            <v>4.3</v>
          </cell>
          <cell r="BL22">
            <v>66</v>
          </cell>
          <cell r="BM22">
            <v>36</v>
          </cell>
          <cell r="BN22">
            <v>36</v>
          </cell>
          <cell r="BO22">
            <v>36</v>
          </cell>
          <cell r="BR22">
            <v>-31.8</v>
          </cell>
          <cell r="BV22">
            <v>-31.8</v>
          </cell>
          <cell r="BX22">
            <v>4.2</v>
          </cell>
          <cell r="CA22">
            <v>66</v>
          </cell>
          <cell r="CB22">
            <v>50</v>
          </cell>
          <cell r="CC22">
            <v>50</v>
          </cell>
          <cell r="CD22">
            <v>50</v>
          </cell>
          <cell r="CG22">
            <v>-45.8</v>
          </cell>
          <cell r="CK22">
            <v>-45.8</v>
          </cell>
          <cell r="CM22">
            <v>4.2</v>
          </cell>
          <cell r="CP22">
            <v>66</v>
          </cell>
          <cell r="CQ22">
            <v>1.6</v>
          </cell>
          <cell r="CR22">
            <v>1.6</v>
          </cell>
          <cell r="CS22">
            <v>1.6</v>
          </cell>
          <cell r="CV22">
            <v>-1.1</v>
          </cell>
          <cell r="CZ22">
            <v>-1.1</v>
          </cell>
          <cell r="DB22">
            <v>0.5</v>
          </cell>
          <cell r="DE22">
            <v>66</v>
          </cell>
          <cell r="DF22">
            <v>48</v>
          </cell>
          <cell r="DG22">
            <v>48</v>
          </cell>
          <cell r="DH22">
            <v>48</v>
          </cell>
          <cell r="DK22">
            <v>-43.8</v>
          </cell>
          <cell r="DO22">
            <v>-43.8</v>
          </cell>
          <cell r="DQ22">
            <v>4.2</v>
          </cell>
          <cell r="DT22">
            <v>66</v>
          </cell>
          <cell r="DU22">
            <v>55</v>
          </cell>
          <cell r="DV22">
            <v>55</v>
          </cell>
          <cell r="DW22">
            <v>55</v>
          </cell>
          <cell r="DZ22">
            <v>-50.7</v>
          </cell>
          <cell r="ED22">
            <v>-50.7</v>
          </cell>
          <cell r="EF22">
            <v>4.3</v>
          </cell>
          <cell r="EI22">
            <v>66</v>
          </cell>
          <cell r="EJ22">
            <v>55</v>
          </cell>
          <cell r="EK22">
            <v>55</v>
          </cell>
          <cell r="EL22">
            <v>55</v>
          </cell>
          <cell r="EO22">
            <v>-50.7</v>
          </cell>
          <cell r="ES22">
            <v>-50.7</v>
          </cell>
          <cell r="EU22">
            <v>4.3</v>
          </cell>
          <cell r="EX22">
            <v>66</v>
          </cell>
          <cell r="EY22">
            <v>60</v>
          </cell>
          <cell r="EZ22">
            <v>60</v>
          </cell>
          <cell r="FA22">
            <v>60</v>
          </cell>
          <cell r="FD22">
            <v>-55.7</v>
          </cell>
          <cell r="FH22">
            <v>-55.7</v>
          </cell>
          <cell r="FJ22">
            <v>4.3</v>
          </cell>
          <cell r="FM22">
            <v>66</v>
          </cell>
          <cell r="FN22">
            <v>60</v>
          </cell>
          <cell r="FO22">
            <v>60</v>
          </cell>
          <cell r="FP22">
            <v>60</v>
          </cell>
          <cell r="FS22">
            <v>-55.7</v>
          </cell>
          <cell r="FW22">
            <v>-55.7</v>
          </cell>
          <cell r="FY22">
            <v>4.3</v>
          </cell>
          <cell r="GD22">
            <v>66</v>
          </cell>
          <cell r="GE22">
            <v>48.88333333333333</v>
          </cell>
          <cell r="GF22">
            <v>48.88333333333333</v>
          </cell>
          <cell r="GG22">
            <v>48.88333333333333</v>
          </cell>
          <cell r="GH22">
            <v>0</v>
          </cell>
          <cell r="GJ22">
            <v>-44.925000000000004</v>
          </cell>
          <cell r="GK22">
            <v>0</v>
          </cell>
          <cell r="GL22">
            <v>0</v>
          </cell>
          <cell r="GM22">
            <v>0</v>
          </cell>
          <cell r="GN22">
            <v>-44.925000000000004</v>
          </cell>
          <cell r="GP22">
            <v>3.958333333333332</v>
          </cell>
        </row>
        <row r="23">
          <cell r="J23">
            <v>905.36</v>
          </cell>
          <cell r="M23">
            <v>54.32</v>
          </cell>
          <cell r="N23">
            <v>959.6800000000001</v>
          </cell>
          <cell r="P23">
            <v>905.36</v>
          </cell>
          <cell r="Y23">
            <v>978.2</v>
          </cell>
          <cell r="AB23">
            <v>58.69</v>
          </cell>
          <cell r="AC23">
            <v>1036.89</v>
          </cell>
          <cell r="AE23">
            <v>978.2</v>
          </cell>
          <cell r="AN23">
            <v>919.49</v>
          </cell>
          <cell r="AQ23">
            <v>55.17</v>
          </cell>
          <cell r="AR23">
            <v>974.66</v>
          </cell>
          <cell r="AT23">
            <v>919.49</v>
          </cell>
          <cell r="BC23">
            <v>792.66</v>
          </cell>
          <cell r="BF23">
            <v>47.56</v>
          </cell>
          <cell r="BG23">
            <v>840.22</v>
          </cell>
          <cell r="BI23">
            <v>792.66</v>
          </cell>
          <cell r="BR23">
            <v>712.45</v>
          </cell>
          <cell r="BU23">
            <v>42.75</v>
          </cell>
          <cell r="BV23">
            <v>755.2</v>
          </cell>
          <cell r="BX23">
            <v>712.45</v>
          </cell>
          <cell r="CG23">
            <v>707.64</v>
          </cell>
          <cell r="CJ23">
            <v>42.46</v>
          </cell>
          <cell r="CK23">
            <v>750.1</v>
          </cell>
          <cell r="CM23">
            <v>707.64</v>
          </cell>
          <cell r="CV23">
            <v>669.78</v>
          </cell>
          <cell r="CY23">
            <v>40.19</v>
          </cell>
          <cell r="CZ23">
            <v>709.97</v>
          </cell>
          <cell r="DB23">
            <v>669.78</v>
          </cell>
          <cell r="DK23">
            <v>666.74</v>
          </cell>
          <cell r="DN23">
            <v>40</v>
          </cell>
          <cell r="DO23">
            <v>706.74</v>
          </cell>
          <cell r="DQ23">
            <v>666.74</v>
          </cell>
          <cell r="DZ23">
            <v>707.4</v>
          </cell>
          <cell r="EC23">
            <v>42.44</v>
          </cell>
          <cell r="ED23">
            <v>749.8399999999999</v>
          </cell>
          <cell r="EF23">
            <v>707.4</v>
          </cell>
          <cell r="EO23">
            <v>811.74</v>
          </cell>
          <cell r="ER23">
            <v>48.7</v>
          </cell>
          <cell r="ES23">
            <v>860.44</v>
          </cell>
          <cell r="EU23">
            <v>811.74</v>
          </cell>
          <cell r="FD23">
            <v>876.82</v>
          </cell>
          <cell r="FG23">
            <v>52.61</v>
          </cell>
          <cell r="FH23">
            <v>929.4300000000001</v>
          </cell>
          <cell r="FJ23">
            <v>876.82</v>
          </cell>
          <cell r="FS23">
            <v>892.54</v>
          </cell>
          <cell r="FV23">
            <v>53.55</v>
          </cell>
          <cell r="FW23">
            <v>946.0899999999999</v>
          </cell>
          <cell r="FY23">
            <v>892.54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J23">
            <v>803.4016666666668</v>
          </cell>
          <cell r="GK23">
            <v>0</v>
          </cell>
          <cell r="GL23">
            <v>0</v>
          </cell>
          <cell r="GM23">
            <v>48.20333333333334</v>
          </cell>
          <cell r="GN23">
            <v>851.605</v>
          </cell>
          <cell r="GP23">
            <v>803.4016666666668</v>
          </cell>
        </row>
        <row r="24"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P24">
            <v>0</v>
          </cell>
        </row>
        <row r="25">
          <cell r="J25">
            <v>8.82</v>
          </cell>
          <cell r="N25">
            <v>8.82</v>
          </cell>
          <cell r="Y25">
            <v>9.6</v>
          </cell>
          <cell r="AC25">
            <v>9.6</v>
          </cell>
          <cell r="AN25">
            <v>8.28</v>
          </cell>
          <cell r="AR25">
            <v>8.28</v>
          </cell>
          <cell r="BC25">
            <v>6.74</v>
          </cell>
          <cell r="BG25">
            <v>6.74</v>
          </cell>
          <cell r="BR25">
            <v>5.44</v>
          </cell>
          <cell r="BV25">
            <v>5.44</v>
          </cell>
          <cell r="CG25">
            <v>9.79</v>
          </cell>
          <cell r="CK25">
            <v>9.79</v>
          </cell>
          <cell r="CV25">
            <v>6.38</v>
          </cell>
          <cell r="CZ25">
            <v>6.38</v>
          </cell>
          <cell r="DK25">
            <v>5.22</v>
          </cell>
          <cell r="DO25">
            <v>5.22</v>
          </cell>
          <cell r="DZ25">
            <v>7.08</v>
          </cell>
          <cell r="ED25">
            <v>7.08</v>
          </cell>
          <cell r="EO25">
            <v>7.12</v>
          </cell>
          <cell r="ES25">
            <v>7.12</v>
          </cell>
          <cell r="FD25">
            <v>6.74</v>
          </cell>
          <cell r="FH25">
            <v>6.74</v>
          </cell>
          <cell r="FS25">
            <v>4.77</v>
          </cell>
          <cell r="FW25">
            <v>4.77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J25">
            <v>7.164999999999999</v>
          </cell>
          <cell r="GK25">
            <v>0</v>
          </cell>
          <cell r="GL25">
            <v>0</v>
          </cell>
          <cell r="GM25">
            <v>0</v>
          </cell>
          <cell r="GN25">
            <v>7.164999999999999</v>
          </cell>
          <cell r="GP25">
            <v>0</v>
          </cell>
        </row>
        <row r="26">
          <cell r="J26">
            <v>896.54</v>
          </cell>
          <cell r="M26">
            <v>54.32</v>
          </cell>
          <cell r="N26">
            <v>950.86</v>
          </cell>
          <cell r="Y26">
            <v>968.6</v>
          </cell>
          <cell r="AB26">
            <v>58.69</v>
          </cell>
          <cell r="AC26">
            <v>1027.2900000000002</v>
          </cell>
          <cell r="AN26">
            <v>911.21</v>
          </cell>
          <cell r="AQ26">
            <v>55.17</v>
          </cell>
          <cell r="AR26">
            <v>966.38</v>
          </cell>
          <cell r="BC26">
            <v>785.92</v>
          </cell>
          <cell r="BF26">
            <v>47.56</v>
          </cell>
          <cell r="BG26">
            <v>833.48</v>
          </cell>
          <cell r="BR26">
            <v>707.01</v>
          </cell>
          <cell r="BU26">
            <v>42.75</v>
          </cell>
          <cell r="BV26">
            <v>749.76</v>
          </cell>
          <cell r="CG26">
            <v>697.85</v>
          </cell>
          <cell r="CJ26">
            <v>42.46</v>
          </cell>
          <cell r="CK26">
            <v>740.3100000000001</v>
          </cell>
          <cell r="CV26">
            <v>663.4</v>
          </cell>
          <cell r="CY26">
            <v>40.19</v>
          </cell>
          <cell r="CZ26">
            <v>703.59</v>
          </cell>
          <cell r="DK26">
            <v>661.52</v>
          </cell>
          <cell r="DN26">
            <v>40</v>
          </cell>
          <cell r="DO26">
            <v>701.52</v>
          </cell>
          <cell r="DZ26">
            <v>700.3199999999999</v>
          </cell>
          <cell r="EC26">
            <v>42.44</v>
          </cell>
          <cell r="ED26">
            <v>742.7599999999999</v>
          </cell>
          <cell r="EO26">
            <v>804.62</v>
          </cell>
          <cell r="ER26">
            <v>48.7</v>
          </cell>
          <cell r="ES26">
            <v>853.32</v>
          </cell>
          <cell r="FD26">
            <v>870.08</v>
          </cell>
          <cell r="FG26">
            <v>52.61</v>
          </cell>
          <cell r="FH26">
            <v>922.69</v>
          </cell>
          <cell r="FS26">
            <v>887.77</v>
          </cell>
          <cell r="FV26">
            <v>53.55</v>
          </cell>
          <cell r="FW26">
            <v>941.3199999999999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J26">
            <v>796.2366666666667</v>
          </cell>
          <cell r="GK26">
            <v>0</v>
          </cell>
          <cell r="GL26">
            <v>0</v>
          </cell>
          <cell r="GM26">
            <v>48.20333333333334</v>
          </cell>
          <cell r="GN26">
            <v>844.44</v>
          </cell>
          <cell r="GP26">
            <v>0</v>
          </cell>
        </row>
        <row r="27">
          <cell r="D27">
            <v>12</v>
          </cell>
          <cell r="E27">
            <v>8.82</v>
          </cell>
          <cell r="F27">
            <v>8.82</v>
          </cell>
          <cell r="H27">
            <v>8.82</v>
          </cell>
          <cell r="J27">
            <v>-8.82</v>
          </cell>
          <cell r="K27" t="str">
            <v>*)</v>
          </cell>
          <cell r="N27">
            <v>-8.82</v>
          </cell>
          <cell r="O27" t="str">
            <v>*)</v>
          </cell>
          <cell r="P27">
            <v>0</v>
          </cell>
          <cell r="S27">
            <v>12</v>
          </cell>
          <cell r="T27">
            <v>9.6</v>
          </cell>
          <cell r="U27">
            <v>9.6</v>
          </cell>
          <cell r="W27">
            <v>9.6</v>
          </cell>
          <cell r="Y27">
            <v>-9.6</v>
          </cell>
          <cell r="Z27" t="str">
            <v>*)</v>
          </cell>
          <cell r="AC27">
            <v>-9.6</v>
          </cell>
          <cell r="AD27" t="str">
            <v>*)</v>
          </cell>
          <cell r="AE27">
            <v>0</v>
          </cell>
          <cell r="AH27">
            <v>12</v>
          </cell>
          <cell r="AI27">
            <v>8.28</v>
          </cell>
          <cell r="AJ27">
            <v>8.28</v>
          </cell>
          <cell r="AL27">
            <v>8.28</v>
          </cell>
          <cell r="AN27">
            <v>-8.28</v>
          </cell>
          <cell r="AO27" t="str">
            <v>*)</v>
          </cell>
          <cell r="AR27">
            <v>-8.28</v>
          </cell>
          <cell r="AS27" t="str">
            <v>*)</v>
          </cell>
          <cell r="AT27">
            <v>0</v>
          </cell>
          <cell r="AW27">
            <v>12</v>
          </cell>
          <cell r="AX27">
            <v>6.74</v>
          </cell>
          <cell r="AY27">
            <v>6.74</v>
          </cell>
          <cell r="BA27">
            <v>6.74</v>
          </cell>
          <cell r="BC27">
            <v>-6.74</v>
          </cell>
          <cell r="BG27">
            <v>-6.74</v>
          </cell>
          <cell r="BI27">
            <v>0</v>
          </cell>
          <cell r="BL27">
            <v>12</v>
          </cell>
          <cell r="BM27">
            <v>5.44</v>
          </cell>
          <cell r="BN27">
            <v>5.44</v>
          </cell>
          <cell r="BP27">
            <v>5.44</v>
          </cell>
          <cell r="BR27">
            <v>-5.44</v>
          </cell>
          <cell r="BV27">
            <v>-5.44</v>
          </cell>
          <cell r="BX27">
            <v>0</v>
          </cell>
          <cell r="CA27">
            <v>12</v>
          </cell>
          <cell r="CB27">
            <v>9.79</v>
          </cell>
          <cell r="CC27">
            <v>9.79</v>
          </cell>
          <cell r="CE27">
            <v>9.79</v>
          </cell>
          <cell r="CG27">
            <v>-9.79</v>
          </cell>
          <cell r="CK27">
            <v>-9.79</v>
          </cell>
          <cell r="CM27">
            <v>0</v>
          </cell>
          <cell r="CP27">
            <v>12</v>
          </cell>
          <cell r="CQ27">
            <v>6.38</v>
          </cell>
          <cell r="CR27">
            <v>6.38</v>
          </cell>
          <cell r="CT27">
            <v>6.38</v>
          </cell>
          <cell r="CV27">
            <v>-6.38</v>
          </cell>
          <cell r="CZ27">
            <v>-6.38</v>
          </cell>
          <cell r="DB27">
            <v>0</v>
          </cell>
          <cell r="DE27">
            <v>12</v>
          </cell>
          <cell r="DF27">
            <v>5.22</v>
          </cell>
          <cell r="DG27">
            <v>5.22</v>
          </cell>
          <cell r="DI27">
            <v>5.22</v>
          </cell>
          <cell r="DK27">
            <v>-5.22</v>
          </cell>
          <cell r="DO27">
            <v>-5.22</v>
          </cell>
          <cell r="DQ27">
            <v>0</v>
          </cell>
          <cell r="DT27">
            <v>12</v>
          </cell>
          <cell r="DU27">
            <v>7.08</v>
          </cell>
          <cell r="DV27">
            <v>7.08</v>
          </cell>
          <cell r="DX27">
            <v>7.08</v>
          </cell>
          <cell r="DZ27">
            <v>-7.08</v>
          </cell>
          <cell r="ED27">
            <v>-7.08</v>
          </cell>
          <cell r="EF27">
            <v>0</v>
          </cell>
          <cell r="EI27">
            <v>12</v>
          </cell>
          <cell r="EJ27">
            <v>7.12</v>
          </cell>
          <cell r="EK27">
            <v>7.12</v>
          </cell>
          <cell r="EM27">
            <v>7.12</v>
          </cell>
          <cell r="EO27">
            <v>-7.12</v>
          </cell>
          <cell r="EP27" t="str">
            <v>*)</v>
          </cell>
          <cell r="ES27">
            <v>-7.12</v>
          </cell>
          <cell r="ET27" t="str">
            <v>*)</v>
          </cell>
          <cell r="EU27">
            <v>0</v>
          </cell>
          <cell r="EX27">
            <v>12</v>
          </cell>
          <cell r="EY27">
            <v>6.74</v>
          </cell>
          <cell r="EZ27">
            <v>6.74</v>
          </cell>
          <cell r="FB27">
            <v>6.74</v>
          </cell>
          <cell r="FD27">
            <v>-6.74</v>
          </cell>
          <cell r="FE27" t="str">
            <v>*)</v>
          </cell>
          <cell r="FH27">
            <v>-6.74</v>
          </cell>
          <cell r="FI27" t="str">
            <v>*)</v>
          </cell>
          <cell r="FJ27">
            <v>0</v>
          </cell>
          <cell r="FM27">
            <v>12</v>
          </cell>
          <cell r="FN27">
            <v>4.77</v>
          </cell>
          <cell r="FO27">
            <v>4.77</v>
          </cell>
          <cell r="FQ27">
            <v>4.77</v>
          </cell>
          <cell r="FS27">
            <v>-4.77</v>
          </cell>
          <cell r="FT27" t="str">
            <v>*)</v>
          </cell>
          <cell r="FW27">
            <v>-4.77</v>
          </cell>
          <cell r="FX27" t="str">
            <v>*)</v>
          </cell>
          <cell r="FY27">
            <v>0</v>
          </cell>
          <cell r="GD27">
            <v>12</v>
          </cell>
          <cell r="GE27">
            <v>7.164999999999999</v>
          </cell>
          <cell r="GF27">
            <v>0</v>
          </cell>
          <cell r="GG27">
            <v>0</v>
          </cell>
          <cell r="GH27">
            <v>7.164999999999999</v>
          </cell>
          <cell r="GJ27">
            <v>-7.164999999999999</v>
          </cell>
          <cell r="GK27" t="e">
            <v>#VALUE!</v>
          </cell>
          <cell r="GL27">
            <v>0</v>
          </cell>
          <cell r="GM27">
            <v>0</v>
          </cell>
          <cell r="GN27">
            <v>-7.164999999999999</v>
          </cell>
          <cell r="GP27">
            <v>0</v>
          </cell>
        </row>
        <row r="28">
          <cell r="D28">
            <v>36</v>
          </cell>
          <cell r="E28">
            <v>28.4</v>
          </cell>
          <cell r="F28">
            <v>28.4</v>
          </cell>
          <cell r="H28">
            <v>28.4</v>
          </cell>
          <cell r="J28">
            <v>-27.5</v>
          </cell>
          <cell r="N28">
            <v>-27.5</v>
          </cell>
          <cell r="P28">
            <v>0.9</v>
          </cell>
          <cell r="S28">
            <v>36</v>
          </cell>
          <cell r="T28">
            <v>28.3</v>
          </cell>
          <cell r="U28">
            <v>28.3</v>
          </cell>
          <cell r="W28">
            <v>28.3</v>
          </cell>
          <cell r="Y28">
            <v>-27.5</v>
          </cell>
          <cell r="AC28">
            <v>-27.5</v>
          </cell>
          <cell r="AE28">
            <v>0.8</v>
          </cell>
          <cell r="AH28">
            <v>36</v>
          </cell>
          <cell r="AI28">
            <v>25.1</v>
          </cell>
          <cell r="AJ28">
            <v>25.1</v>
          </cell>
          <cell r="AL28">
            <v>25.1</v>
          </cell>
          <cell r="AN28">
            <v>-24.400000000000002</v>
          </cell>
          <cell r="AR28">
            <v>-24.400000000000002</v>
          </cell>
          <cell r="AT28">
            <v>0.7</v>
          </cell>
          <cell r="AW28">
            <v>36</v>
          </cell>
          <cell r="AX28">
            <v>23.6</v>
          </cell>
          <cell r="AY28">
            <v>23.6</v>
          </cell>
          <cell r="BA28">
            <v>23.6</v>
          </cell>
          <cell r="BC28">
            <v>-22.900000000000002</v>
          </cell>
          <cell r="BG28">
            <v>-22.900000000000002</v>
          </cell>
          <cell r="BI28">
            <v>0.7</v>
          </cell>
          <cell r="BL28">
            <v>36</v>
          </cell>
          <cell r="BM28">
            <v>23.6</v>
          </cell>
          <cell r="BN28">
            <v>23.6</v>
          </cell>
          <cell r="BP28">
            <v>23.6</v>
          </cell>
          <cell r="BR28">
            <v>-22.900000000000002</v>
          </cell>
          <cell r="BV28">
            <v>-22.900000000000002</v>
          </cell>
          <cell r="BX28">
            <v>0.7</v>
          </cell>
          <cell r="CA28">
            <v>36</v>
          </cell>
          <cell r="CB28">
            <v>23.6</v>
          </cell>
          <cell r="CC28">
            <v>23.6</v>
          </cell>
          <cell r="CE28">
            <v>23.6</v>
          </cell>
          <cell r="CG28">
            <v>-22.900000000000002</v>
          </cell>
          <cell r="CK28">
            <v>-22.900000000000002</v>
          </cell>
          <cell r="CM28">
            <v>0.7</v>
          </cell>
          <cell r="CP28">
            <v>36</v>
          </cell>
          <cell r="CQ28">
            <v>23.6</v>
          </cell>
          <cell r="CR28">
            <v>23.6</v>
          </cell>
          <cell r="CT28">
            <v>23.6</v>
          </cell>
          <cell r="CV28">
            <v>-22.900000000000002</v>
          </cell>
          <cell r="CZ28">
            <v>-22.900000000000002</v>
          </cell>
          <cell r="DB28">
            <v>0.7</v>
          </cell>
          <cell r="DE28">
            <v>36</v>
          </cell>
          <cell r="DF28">
            <v>23.6</v>
          </cell>
          <cell r="DG28">
            <v>23.6</v>
          </cell>
          <cell r="DI28">
            <v>23.6</v>
          </cell>
          <cell r="DK28">
            <v>-22.900000000000002</v>
          </cell>
          <cell r="DO28">
            <v>-22.900000000000002</v>
          </cell>
          <cell r="DQ28">
            <v>0.7</v>
          </cell>
          <cell r="DT28">
            <v>36</v>
          </cell>
          <cell r="DU28">
            <v>23.6</v>
          </cell>
          <cell r="DV28">
            <v>23.6</v>
          </cell>
          <cell r="DX28">
            <v>23.6</v>
          </cell>
          <cell r="DZ28">
            <v>-22.900000000000002</v>
          </cell>
          <cell r="ED28">
            <v>-22.900000000000002</v>
          </cell>
          <cell r="EF28">
            <v>0.7</v>
          </cell>
          <cell r="EI28">
            <v>36</v>
          </cell>
          <cell r="EJ28">
            <v>25.3</v>
          </cell>
          <cell r="EK28">
            <v>25.3</v>
          </cell>
          <cell r="EM28">
            <v>25.3</v>
          </cell>
          <cell r="EO28">
            <v>-24.6</v>
          </cell>
          <cell r="ES28">
            <v>-24.6</v>
          </cell>
          <cell r="EU28">
            <v>0.7</v>
          </cell>
          <cell r="EX28">
            <v>36</v>
          </cell>
          <cell r="EY28">
            <v>28.4</v>
          </cell>
          <cell r="EZ28">
            <v>28.4</v>
          </cell>
          <cell r="FB28">
            <v>28.4</v>
          </cell>
          <cell r="FD28">
            <v>-27.599999999999998</v>
          </cell>
          <cell r="FH28">
            <v>-27.599999999999998</v>
          </cell>
          <cell r="FJ28">
            <v>0.8</v>
          </cell>
          <cell r="FM28">
            <v>36</v>
          </cell>
          <cell r="FN28">
            <v>28.4</v>
          </cell>
          <cell r="FO28">
            <v>28.4</v>
          </cell>
          <cell r="FQ28">
            <v>28.4</v>
          </cell>
          <cell r="FS28">
            <v>-27.599999999999998</v>
          </cell>
          <cell r="FW28">
            <v>-27.599999999999998</v>
          </cell>
          <cell r="FY28">
            <v>0.8</v>
          </cell>
          <cell r="GD28">
            <v>36</v>
          </cell>
          <cell r="GE28">
            <v>25.45833333333333</v>
          </cell>
          <cell r="GF28">
            <v>0</v>
          </cell>
          <cell r="GG28">
            <v>0</v>
          </cell>
          <cell r="GH28">
            <v>25.45833333333333</v>
          </cell>
          <cell r="GJ28">
            <v>-24.71666666666667</v>
          </cell>
          <cell r="GK28">
            <v>0</v>
          </cell>
          <cell r="GL28">
            <v>0</v>
          </cell>
          <cell r="GM28">
            <v>0</v>
          </cell>
          <cell r="GN28">
            <v>-24.71666666666667</v>
          </cell>
          <cell r="GP28">
            <v>0.7416666666666668</v>
          </cell>
        </row>
        <row r="29">
          <cell r="J29">
            <v>347</v>
          </cell>
          <cell r="M29">
            <v>20.8</v>
          </cell>
          <cell r="N29">
            <v>367.8</v>
          </cell>
          <cell r="P29">
            <v>347</v>
          </cell>
          <cell r="Y29">
            <v>340</v>
          </cell>
          <cell r="AB29">
            <v>20.4</v>
          </cell>
          <cell r="AC29">
            <v>360.4</v>
          </cell>
          <cell r="AE29">
            <v>340</v>
          </cell>
          <cell r="AN29">
            <v>345</v>
          </cell>
          <cell r="AQ29">
            <v>20.7</v>
          </cell>
          <cell r="AR29">
            <v>365.7</v>
          </cell>
          <cell r="AT29">
            <v>345</v>
          </cell>
          <cell r="BC29">
            <v>343</v>
          </cell>
          <cell r="BF29">
            <v>20.6</v>
          </cell>
          <cell r="BG29">
            <v>363.6</v>
          </cell>
          <cell r="BI29">
            <v>343</v>
          </cell>
          <cell r="BR29">
            <v>360</v>
          </cell>
          <cell r="BU29">
            <v>21.6</v>
          </cell>
          <cell r="BV29">
            <v>381.6</v>
          </cell>
          <cell r="BX29">
            <v>360</v>
          </cell>
          <cell r="CG29">
            <v>365</v>
          </cell>
          <cell r="CJ29">
            <v>21.9</v>
          </cell>
          <cell r="CK29">
            <v>386.9</v>
          </cell>
          <cell r="CM29">
            <v>365</v>
          </cell>
          <cell r="CV29">
            <v>371</v>
          </cell>
          <cell r="CY29">
            <v>22.3</v>
          </cell>
          <cell r="CZ29">
            <v>393.3</v>
          </cell>
          <cell r="DB29">
            <v>371</v>
          </cell>
          <cell r="DK29">
            <v>371</v>
          </cell>
          <cell r="DN29">
            <v>22.3</v>
          </cell>
          <cell r="DO29">
            <v>393.3</v>
          </cell>
          <cell r="DQ29">
            <v>371</v>
          </cell>
          <cell r="DZ29">
            <v>355</v>
          </cell>
          <cell r="EC29">
            <v>21.3</v>
          </cell>
          <cell r="ED29">
            <v>376.3</v>
          </cell>
          <cell r="EF29">
            <v>355</v>
          </cell>
          <cell r="EO29">
            <v>378</v>
          </cell>
          <cell r="ER29">
            <v>22.7</v>
          </cell>
          <cell r="ES29">
            <v>400.7</v>
          </cell>
          <cell r="EU29">
            <v>378</v>
          </cell>
          <cell r="FD29">
            <v>379</v>
          </cell>
          <cell r="FG29">
            <v>22.7</v>
          </cell>
          <cell r="FH29">
            <v>401.7</v>
          </cell>
          <cell r="FJ29">
            <v>379</v>
          </cell>
          <cell r="FS29">
            <v>378</v>
          </cell>
          <cell r="FV29">
            <v>22.7</v>
          </cell>
          <cell r="FW29">
            <v>400.7</v>
          </cell>
          <cell r="FY29">
            <v>378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J29">
            <v>361</v>
          </cell>
          <cell r="GK29">
            <v>0</v>
          </cell>
          <cell r="GL29">
            <v>0</v>
          </cell>
          <cell r="GM29">
            <v>21.666666666666668</v>
          </cell>
          <cell r="GN29">
            <v>382.6666666666667</v>
          </cell>
          <cell r="GP29">
            <v>361</v>
          </cell>
        </row>
        <row r="30">
          <cell r="J30">
            <v>290.7</v>
          </cell>
          <cell r="M30">
            <v>17.4</v>
          </cell>
          <cell r="N30">
            <v>308.09999999999997</v>
          </cell>
          <cell r="P30">
            <v>290.7</v>
          </cell>
          <cell r="Y30">
            <v>292.7</v>
          </cell>
          <cell r="AB30">
            <v>17.6</v>
          </cell>
          <cell r="AC30">
            <v>310.3</v>
          </cell>
          <cell r="AE30">
            <v>292.7</v>
          </cell>
          <cell r="AN30">
            <v>294.2</v>
          </cell>
          <cell r="AQ30">
            <v>17.7</v>
          </cell>
          <cell r="AR30">
            <v>311.9</v>
          </cell>
          <cell r="AT30">
            <v>294.2</v>
          </cell>
          <cell r="BC30">
            <v>299.2</v>
          </cell>
          <cell r="BF30">
            <v>18</v>
          </cell>
          <cell r="BG30">
            <v>317.2</v>
          </cell>
          <cell r="BI30">
            <v>299.2</v>
          </cell>
          <cell r="BR30">
            <v>295.2</v>
          </cell>
          <cell r="BU30">
            <v>17.7</v>
          </cell>
          <cell r="BV30">
            <v>312.9</v>
          </cell>
          <cell r="BX30">
            <v>295.2</v>
          </cell>
          <cell r="CG30">
            <v>303.2</v>
          </cell>
          <cell r="CJ30">
            <v>18.2</v>
          </cell>
          <cell r="CK30">
            <v>321.4</v>
          </cell>
          <cell r="CM30">
            <v>303.2</v>
          </cell>
          <cell r="CV30">
            <v>307.2</v>
          </cell>
          <cell r="CY30">
            <v>18.4</v>
          </cell>
          <cell r="CZ30">
            <v>325.59999999999997</v>
          </cell>
          <cell r="DB30">
            <v>307.2</v>
          </cell>
          <cell r="DK30">
            <v>309.2</v>
          </cell>
          <cell r="DN30">
            <v>18.6</v>
          </cell>
          <cell r="DO30">
            <v>327.8</v>
          </cell>
          <cell r="DQ30">
            <v>309.2</v>
          </cell>
          <cell r="DZ30">
            <v>307.2</v>
          </cell>
          <cell r="EC30">
            <v>18.4</v>
          </cell>
          <cell r="ED30">
            <v>325.59999999999997</v>
          </cell>
          <cell r="EF30">
            <v>307.2</v>
          </cell>
          <cell r="EO30">
            <v>300.7</v>
          </cell>
          <cell r="ER30">
            <v>18</v>
          </cell>
          <cell r="ES30">
            <v>318.7</v>
          </cell>
          <cell r="EU30">
            <v>300.7</v>
          </cell>
          <cell r="FD30">
            <v>299.2</v>
          </cell>
          <cell r="FG30">
            <v>18</v>
          </cell>
          <cell r="FH30">
            <v>317.2</v>
          </cell>
          <cell r="FJ30">
            <v>299.2</v>
          </cell>
          <cell r="FS30">
            <v>298.2</v>
          </cell>
          <cell r="FV30">
            <v>17.9</v>
          </cell>
          <cell r="FW30">
            <v>316.09999999999997</v>
          </cell>
          <cell r="FY30">
            <v>298.2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299.7416666666666</v>
          </cell>
          <cell r="GK30">
            <v>0</v>
          </cell>
          <cell r="GL30">
            <v>0</v>
          </cell>
          <cell r="GM30">
            <v>17.991666666666667</v>
          </cell>
          <cell r="GN30">
            <v>317.7333333333333</v>
          </cell>
          <cell r="GP30">
            <v>299.7416666666666</v>
          </cell>
        </row>
        <row r="32">
          <cell r="D32">
            <v>66</v>
          </cell>
          <cell r="E32">
            <v>44.9</v>
          </cell>
          <cell r="F32">
            <v>42.2</v>
          </cell>
          <cell r="G32">
            <v>36</v>
          </cell>
          <cell r="H32">
            <v>6.2</v>
          </cell>
          <cell r="J32">
            <v>601.81</v>
          </cell>
          <cell r="M32">
            <v>38</v>
          </cell>
          <cell r="N32">
            <v>639.81</v>
          </cell>
          <cell r="P32">
            <v>644.01</v>
          </cell>
          <cell r="S32">
            <v>66</v>
          </cell>
          <cell r="T32">
            <v>46.5</v>
          </cell>
          <cell r="U32">
            <v>36.5</v>
          </cell>
          <cell r="V32">
            <v>30.2</v>
          </cell>
          <cell r="W32">
            <v>6.3</v>
          </cell>
          <cell r="Y32">
            <v>604.2899999999998</v>
          </cell>
          <cell r="AB32">
            <v>37.519999999999996</v>
          </cell>
          <cell r="AC32">
            <v>641.8099999999998</v>
          </cell>
          <cell r="AE32">
            <v>640.7899999999998</v>
          </cell>
          <cell r="AH32">
            <v>66</v>
          </cell>
          <cell r="AI32">
            <v>40.8</v>
          </cell>
          <cell r="AJ32">
            <v>38.8</v>
          </cell>
          <cell r="AK32">
            <v>32.699999999999996</v>
          </cell>
          <cell r="AL32">
            <v>6.1</v>
          </cell>
          <cell r="AN32">
            <v>573.39</v>
          </cell>
          <cell r="AQ32">
            <v>36.150000000000006</v>
          </cell>
          <cell r="AR32">
            <v>609.54</v>
          </cell>
          <cell r="AT32">
            <v>612.1899999999999</v>
          </cell>
          <cell r="AW32">
            <v>66</v>
          </cell>
          <cell r="AX32">
            <v>43.3</v>
          </cell>
          <cell r="AY32">
            <v>35.199999999999996</v>
          </cell>
          <cell r="AZ32">
            <v>30.299999999999997</v>
          </cell>
          <cell r="BA32">
            <v>4.9</v>
          </cell>
          <cell r="BC32">
            <v>509.29</v>
          </cell>
          <cell r="BF32">
            <v>32.209999999999994</v>
          </cell>
          <cell r="BG32">
            <v>541.5</v>
          </cell>
          <cell r="BI32">
            <v>544.49</v>
          </cell>
          <cell r="BL32">
            <v>66</v>
          </cell>
          <cell r="BM32">
            <v>35.4</v>
          </cell>
          <cell r="BN32">
            <v>32.9</v>
          </cell>
          <cell r="BO32">
            <v>28.9</v>
          </cell>
          <cell r="BP32">
            <v>4</v>
          </cell>
          <cell r="BR32">
            <v>475.89000000000004</v>
          </cell>
          <cell r="BU32">
            <v>30.209999999999997</v>
          </cell>
          <cell r="BV32">
            <v>506.1</v>
          </cell>
          <cell r="BX32">
            <v>508.79</v>
          </cell>
          <cell r="CA32">
            <v>66</v>
          </cell>
          <cell r="CB32">
            <v>33.9</v>
          </cell>
          <cell r="CC32">
            <v>28.7</v>
          </cell>
          <cell r="CD32">
            <v>24.2</v>
          </cell>
          <cell r="CE32">
            <v>4.5</v>
          </cell>
          <cell r="CG32">
            <v>460.81</v>
          </cell>
          <cell r="CJ32">
            <v>29.02</v>
          </cell>
          <cell r="CK32">
            <v>489.83</v>
          </cell>
          <cell r="CM32">
            <v>489.51</v>
          </cell>
          <cell r="CP32">
            <v>66</v>
          </cell>
          <cell r="CQ32">
            <v>32.6</v>
          </cell>
          <cell r="CR32">
            <v>31.7</v>
          </cell>
          <cell r="CS32">
            <v>27.4</v>
          </cell>
          <cell r="CT32">
            <v>4.3</v>
          </cell>
          <cell r="CV32">
            <v>442.64</v>
          </cell>
          <cell r="CY32">
            <v>28.069999999999997</v>
          </cell>
          <cell r="CZ32">
            <v>470.71</v>
          </cell>
          <cell r="DB32">
            <v>474.34</v>
          </cell>
          <cell r="DE32">
            <v>66</v>
          </cell>
          <cell r="DF32">
            <v>38.3</v>
          </cell>
          <cell r="DG32">
            <v>32.099999999999994</v>
          </cell>
          <cell r="DH32">
            <v>28.099999999999998</v>
          </cell>
          <cell r="DI32">
            <v>4</v>
          </cell>
          <cell r="DK32">
            <v>451.63</v>
          </cell>
          <cell r="DN32">
            <v>28.649999999999995</v>
          </cell>
          <cell r="DO32">
            <v>480.28</v>
          </cell>
          <cell r="DQ32">
            <v>483.72999999999996</v>
          </cell>
          <cell r="DT32">
            <v>66</v>
          </cell>
          <cell r="DU32">
            <v>36</v>
          </cell>
          <cell r="DV32">
            <v>32.5</v>
          </cell>
          <cell r="DW32">
            <v>28.299999999999997</v>
          </cell>
          <cell r="DX32">
            <v>4.2</v>
          </cell>
          <cell r="DZ32">
            <v>500.9</v>
          </cell>
          <cell r="EC32">
            <v>31.589999999999996</v>
          </cell>
          <cell r="ED32">
            <v>532.49</v>
          </cell>
          <cell r="EF32">
            <v>533.4</v>
          </cell>
          <cell r="EI32">
            <v>66</v>
          </cell>
          <cell r="EJ32">
            <v>43.8</v>
          </cell>
          <cell r="EK32">
            <v>32.7</v>
          </cell>
          <cell r="EL32">
            <v>26.5</v>
          </cell>
          <cell r="EM32">
            <v>6.2</v>
          </cell>
          <cell r="EO32">
            <v>557.64</v>
          </cell>
          <cell r="ER32">
            <v>34.85999999999999</v>
          </cell>
          <cell r="ES32">
            <v>592.5</v>
          </cell>
          <cell r="EU32">
            <v>590.34</v>
          </cell>
          <cell r="EX32">
            <v>66</v>
          </cell>
          <cell r="EY32">
            <v>41.5</v>
          </cell>
          <cell r="EZ32">
            <v>40.7</v>
          </cell>
          <cell r="FA32">
            <v>34</v>
          </cell>
          <cell r="FB32">
            <v>6.7</v>
          </cell>
          <cell r="FD32">
            <v>593.1899999999999</v>
          </cell>
          <cell r="FG32">
            <v>37.449999999999996</v>
          </cell>
          <cell r="FH32">
            <v>630.64</v>
          </cell>
          <cell r="FJ32">
            <v>633.89</v>
          </cell>
          <cell r="FM32">
            <v>66</v>
          </cell>
          <cell r="FN32">
            <v>43.2</v>
          </cell>
          <cell r="FO32">
            <v>41.2</v>
          </cell>
          <cell r="FP32">
            <v>34.7</v>
          </cell>
          <cell r="FQ32">
            <v>6.5</v>
          </cell>
          <cell r="FS32">
            <v>627.4699999999999</v>
          </cell>
          <cell r="FV32">
            <v>39.49</v>
          </cell>
          <cell r="FW32">
            <v>666.9599999999999</v>
          </cell>
          <cell r="FY32">
            <v>668.67</v>
          </cell>
          <cell r="GD32">
            <v>66</v>
          </cell>
          <cell r="GE32">
            <v>40.016666666666666</v>
          </cell>
          <cell r="GF32">
            <v>30.10833333333333</v>
          </cell>
          <cell r="GG32">
            <v>30.10833333333333</v>
          </cell>
          <cell r="GH32">
            <v>5.325</v>
          </cell>
          <cell r="GJ32">
            <v>533.2458333333334</v>
          </cell>
          <cell r="GK32">
            <v>0</v>
          </cell>
          <cell r="GL32">
            <v>0</v>
          </cell>
          <cell r="GM32">
            <v>33.60166666666666</v>
          </cell>
          <cell r="GN32">
            <v>566.8475</v>
          </cell>
          <cell r="GP32">
            <v>568.6791666666667</v>
          </cell>
        </row>
        <row r="33"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P33">
            <v>0</v>
          </cell>
        </row>
        <row r="34">
          <cell r="D34">
            <v>38</v>
          </cell>
          <cell r="E34">
            <v>28.8</v>
          </cell>
          <cell r="F34">
            <v>28.2</v>
          </cell>
          <cell r="G34">
            <v>28.2</v>
          </cell>
          <cell r="J34">
            <v>-26</v>
          </cell>
          <cell r="N34">
            <v>-26</v>
          </cell>
          <cell r="P34">
            <v>2.2</v>
          </cell>
          <cell r="S34">
            <v>38</v>
          </cell>
          <cell r="T34">
            <v>28.8</v>
          </cell>
          <cell r="U34">
            <v>23.9</v>
          </cell>
          <cell r="V34">
            <v>23.9</v>
          </cell>
          <cell r="Y34">
            <v>-21.779999999999998</v>
          </cell>
          <cell r="AC34">
            <v>-21.779999999999998</v>
          </cell>
          <cell r="AE34">
            <v>2.12</v>
          </cell>
          <cell r="AH34">
            <v>38</v>
          </cell>
          <cell r="AI34">
            <v>29</v>
          </cell>
          <cell r="AJ34">
            <v>28.4</v>
          </cell>
          <cell r="AK34">
            <v>28.4</v>
          </cell>
          <cell r="AN34">
            <v>-26.029999999999998</v>
          </cell>
          <cell r="AR34">
            <v>-26.029999999999998</v>
          </cell>
          <cell r="AT34">
            <v>2.37</v>
          </cell>
          <cell r="AW34">
            <v>38</v>
          </cell>
          <cell r="AX34">
            <v>28</v>
          </cell>
          <cell r="AY34">
            <v>27.4</v>
          </cell>
          <cell r="AZ34">
            <v>27.4</v>
          </cell>
          <cell r="BC34">
            <v>-25.39</v>
          </cell>
          <cell r="BG34">
            <v>-25.39</v>
          </cell>
          <cell r="BI34">
            <v>2.01</v>
          </cell>
          <cell r="BL34">
            <v>38</v>
          </cell>
          <cell r="BM34">
            <v>29.4</v>
          </cell>
          <cell r="BN34">
            <v>27.4</v>
          </cell>
          <cell r="BO34">
            <v>27.4</v>
          </cell>
          <cell r="BR34">
            <v>-25.689999999999998</v>
          </cell>
          <cell r="BV34">
            <v>-25.689999999999998</v>
          </cell>
          <cell r="BX34">
            <v>1.71</v>
          </cell>
          <cell r="CA34">
            <v>38</v>
          </cell>
          <cell r="CB34">
            <v>28</v>
          </cell>
          <cell r="CC34">
            <v>23.3</v>
          </cell>
          <cell r="CD34">
            <v>23.3</v>
          </cell>
          <cell r="CG34">
            <v>-21.64</v>
          </cell>
          <cell r="CK34">
            <v>-21.64</v>
          </cell>
          <cell r="CM34">
            <v>1.66</v>
          </cell>
          <cell r="CP34">
            <v>38</v>
          </cell>
          <cell r="CQ34">
            <v>28</v>
          </cell>
          <cell r="CR34">
            <v>27.4</v>
          </cell>
          <cell r="CS34">
            <v>27.4</v>
          </cell>
          <cell r="CV34">
            <v>-25.669999999999998</v>
          </cell>
          <cell r="CZ34">
            <v>-25.669999999999998</v>
          </cell>
          <cell r="DB34">
            <v>1.73</v>
          </cell>
          <cell r="DE34">
            <v>38</v>
          </cell>
          <cell r="DF34">
            <v>28</v>
          </cell>
          <cell r="DG34">
            <v>27.4</v>
          </cell>
          <cell r="DH34">
            <v>27.4</v>
          </cell>
          <cell r="DK34">
            <v>-25.669999999999998</v>
          </cell>
          <cell r="DO34">
            <v>-25.669999999999998</v>
          </cell>
          <cell r="DQ34">
            <v>1.73</v>
          </cell>
          <cell r="DT34">
            <v>38</v>
          </cell>
          <cell r="DU34">
            <v>29.5</v>
          </cell>
          <cell r="DV34">
            <v>27.4</v>
          </cell>
          <cell r="DW34">
            <v>27.4</v>
          </cell>
          <cell r="DZ34">
            <v>-25.72</v>
          </cell>
          <cell r="ED34">
            <v>-25.72</v>
          </cell>
          <cell r="EF34">
            <v>1.68</v>
          </cell>
          <cell r="EI34">
            <v>38</v>
          </cell>
          <cell r="EJ34">
            <v>28</v>
          </cell>
          <cell r="EK34">
            <v>23.8</v>
          </cell>
          <cell r="EL34">
            <v>23.8</v>
          </cell>
          <cell r="EO34">
            <v>-22.02</v>
          </cell>
          <cell r="ES34">
            <v>-22.02</v>
          </cell>
          <cell r="EU34">
            <v>1.78</v>
          </cell>
          <cell r="EX34">
            <v>38</v>
          </cell>
          <cell r="EY34">
            <v>28</v>
          </cell>
          <cell r="EZ34">
            <v>27.4</v>
          </cell>
          <cell r="FA34">
            <v>27.4</v>
          </cell>
          <cell r="FD34">
            <v>-25.259999999999998</v>
          </cell>
          <cell r="FH34">
            <v>-25.259999999999998</v>
          </cell>
          <cell r="FJ34">
            <v>2.14</v>
          </cell>
          <cell r="FM34">
            <v>38</v>
          </cell>
          <cell r="FN34">
            <v>28.3</v>
          </cell>
          <cell r="FO34">
            <v>26.7</v>
          </cell>
          <cell r="FP34">
            <v>26.7</v>
          </cell>
          <cell r="FS34">
            <v>-24.54</v>
          </cell>
          <cell r="FW34">
            <v>-24.54</v>
          </cell>
          <cell r="FY34">
            <v>2.16</v>
          </cell>
          <cell r="GD34">
            <v>38</v>
          </cell>
          <cell r="GE34">
            <v>28.483333333333338</v>
          </cell>
          <cell r="GF34">
            <v>26.558333333333334</v>
          </cell>
          <cell r="GG34">
            <v>26.558333333333334</v>
          </cell>
          <cell r="GH34">
            <v>0</v>
          </cell>
          <cell r="GJ34">
            <v>-24.617499999999996</v>
          </cell>
          <cell r="GK34">
            <v>0</v>
          </cell>
          <cell r="GL34">
            <v>0</v>
          </cell>
          <cell r="GM34">
            <v>0</v>
          </cell>
          <cell r="GN34">
            <v>-24.617499999999996</v>
          </cell>
          <cell r="GP34">
            <v>1.9408333333333336</v>
          </cell>
        </row>
        <row r="35">
          <cell r="D35">
            <v>12</v>
          </cell>
          <cell r="E35">
            <v>8</v>
          </cell>
          <cell r="F35">
            <v>7.8</v>
          </cell>
          <cell r="G35">
            <v>7.8</v>
          </cell>
          <cell r="J35">
            <v>-6.1</v>
          </cell>
          <cell r="N35">
            <v>-6.1</v>
          </cell>
          <cell r="P35">
            <v>1.7</v>
          </cell>
          <cell r="S35">
            <v>12</v>
          </cell>
          <cell r="T35">
            <v>6.5</v>
          </cell>
          <cell r="U35">
            <v>6.3</v>
          </cell>
          <cell r="V35">
            <v>6.3</v>
          </cell>
          <cell r="Y35">
            <v>-5.13</v>
          </cell>
          <cell r="AC35">
            <v>-5.13</v>
          </cell>
          <cell r="AE35">
            <v>1.17</v>
          </cell>
          <cell r="AH35">
            <v>12</v>
          </cell>
          <cell r="AI35">
            <v>5.4</v>
          </cell>
          <cell r="AJ35">
            <v>4.3</v>
          </cell>
          <cell r="AK35">
            <v>4.3</v>
          </cell>
          <cell r="AN35">
            <v>-3.28</v>
          </cell>
          <cell r="AR35">
            <v>-3.28</v>
          </cell>
          <cell r="AT35">
            <v>1.02</v>
          </cell>
          <cell r="AW35">
            <v>12</v>
          </cell>
          <cell r="AX35">
            <v>3.1</v>
          </cell>
          <cell r="AY35">
            <v>2.9</v>
          </cell>
          <cell r="AZ35">
            <v>2.9</v>
          </cell>
          <cell r="BC35">
            <v>-2.03</v>
          </cell>
          <cell r="BG35">
            <v>-2.03</v>
          </cell>
          <cell r="BI35">
            <v>0.87</v>
          </cell>
          <cell r="BL35">
            <v>12</v>
          </cell>
          <cell r="BM35">
            <v>1.7</v>
          </cell>
          <cell r="BN35">
            <v>1.5</v>
          </cell>
          <cell r="BO35">
            <v>1.5</v>
          </cell>
          <cell r="BR35">
            <v>-1.21</v>
          </cell>
          <cell r="BV35">
            <v>-1.21</v>
          </cell>
          <cell r="BX35">
            <v>0.29</v>
          </cell>
          <cell r="CA35">
            <v>12</v>
          </cell>
          <cell r="CB35">
            <v>1.1</v>
          </cell>
          <cell r="CC35">
            <v>0.9</v>
          </cell>
          <cell r="CD35">
            <v>0.9</v>
          </cell>
          <cell r="CG35">
            <v>-0.5</v>
          </cell>
          <cell r="CK35">
            <v>-0.5</v>
          </cell>
          <cell r="CM35">
            <v>0.4</v>
          </cell>
          <cell r="CP35">
            <v>12</v>
          </cell>
          <cell r="CQ35">
            <v>0</v>
          </cell>
          <cell r="CR35">
            <v>0</v>
          </cell>
          <cell r="CS35">
            <v>0</v>
          </cell>
          <cell r="CV35">
            <v>0.55</v>
          </cell>
          <cell r="CZ35">
            <v>0.55</v>
          </cell>
          <cell r="DB35">
            <v>0.55</v>
          </cell>
          <cell r="DE35">
            <v>12</v>
          </cell>
          <cell r="DF35">
            <v>0.9</v>
          </cell>
          <cell r="DG35">
            <v>0.7</v>
          </cell>
          <cell r="DH35">
            <v>0.7</v>
          </cell>
          <cell r="DK35">
            <v>-0.41999999999999993</v>
          </cell>
          <cell r="DO35">
            <v>-0.41999999999999993</v>
          </cell>
          <cell r="DQ35">
            <v>0.28</v>
          </cell>
          <cell r="DT35">
            <v>12</v>
          </cell>
          <cell r="DU35">
            <v>2</v>
          </cell>
          <cell r="DV35">
            <v>0.9</v>
          </cell>
          <cell r="DW35">
            <v>0.9</v>
          </cell>
          <cell r="DZ35">
            <v>-0.5</v>
          </cell>
          <cell r="ED35">
            <v>-0.5</v>
          </cell>
          <cell r="EF35">
            <v>0.4</v>
          </cell>
          <cell r="EI35">
            <v>12</v>
          </cell>
          <cell r="EJ35">
            <v>2.9</v>
          </cell>
          <cell r="EK35">
            <v>2.7</v>
          </cell>
          <cell r="EL35">
            <v>2.7</v>
          </cell>
          <cell r="EO35">
            <v>-1.6600000000000001</v>
          </cell>
          <cell r="ES35">
            <v>-1.6600000000000001</v>
          </cell>
          <cell r="EU35">
            <v>1.04</v>
          </cell>
          <cell r="EX35">
            <v>12</v>
          </cell>
          <cell r="EY35">
            <v>6.8</v>
          </cell>
          <cell r="EZ35">
            <v>6.6</v>
          </cell>
          <cell r="FA35">
            <v>6.6</v>
          </cell>
          <cell r="FD35">
            <v>-5.27</v>
          </cell>
          <cell r="FH35">
            <v>-5.27</v>
          </cell>
          <cell r="FJ35">
            <v>1.33</v>
          </cell>
          <cell r="FM35">
            <v>12</v>
          </cell>
          <cell r="FN35">
            <v>8.2</v>
          </cell>
          <cell r="FO35">
            <v>8</v>
          </cell>
          <cell r="FP35">
            <v>8</v>
          </cell>
          <cell r="FS35">
            <v>-6.74</v>
          </cell>
          <cell r="FW35">
            <v>-6.74</v>
          </cell>
          <cell r="FY35">
            <v>1.26</v>
          </cell>
          <cell r="GD35">
            <v>12</v>
          </cell>
          <cell r="GE35">
            <v>3.8833333333333333</v>
          </cell>
          <cell r="GF35">
            <v>3.5499999999999994</v>
          </cell>
          <cell r="GG35">
            <v>3.5499999999999994</v>
          </cell>
          <cell r="GH35">
            <v>0</v>
          </cell>
          <cell r="GJ35">
            <v>-2.6908333333333334</v>
          </cell>
          <cell r="GK35">
            <v>0</v>
          </cell>
          <cell r="GL35">
            <v>0</v>
          </cell>
          <cell r="GM35">
            <v>0</v>
          </cell>
          <cell r="GN35">
            <v>-2.6908333333333334</v>
          </cell>
          <cell r="GP35">
            <v>0.8591666666666667</v>
          </cell>
        </row>
        <row r="36">
          <cell r="J36">
            <v>575.5099999999999</v>
          </cell>
          <cell r="M36">
            <v>34.5</v>
          </cell>
          <cell r="N36">
            <v>610.0099999999999</v>
          </cell>
          <cell r="P36">
            <v>575.5099999999999</v>
          </cell>
          <cell r="Y36">
            <v>572.5099999999999</v>
          </cell>
          <cell r="AB36">
            <v>34</v>
          </cell>
          <cell r="AC36">
            <v>606.5099999999999</v>
          </cell>
          <cell r="AE36">
            <v>572.5099999999999</v>
          </cell>
          <cell r="AN36">
            <v>545.2099999999999</v>
          </cell>
          <cell r="AQ36">
            <v>32.7</v>
          </cell>
          <cell r="AR36">
            <v>577.91</v>
          </cell>
          <cell r="AT36">
            <v>545.2099999999999</v>
          </cell>
          <cell r="BC36">
            <v>479.91</v>
          </cell>
          <cell r="BF36">
            <v>28.8</v>
          </cell>
          <cell r="BG36">
            <v>508.71000000000004</v>
          </cell>
          <cell r="BI36">
            <v>479.91</v>
          </cell>
          <cell r="BR36">
            <v>445.91</v>
          </cell>
          <cell r="BU36">
            <v>26.8</v>
          </cell>
          <cell r="BV36">
            <v>472.71000000000004</v>
          </cell>
          <cell r="BX36">
            <v>445.91</v>
          </cell>
          <cell r="CG36">
            <v>420.91</v>
          </cell>
          <cell r="CJ36">
            <v>25.3</v>
          </cell>
          <cell r="CK36">
            <v>446.21000000000004</v>
          </cell>
          <cell r="CM36">
            <v>420.91</v>
          </cell>
          <cell r="CV36">
            <v>413.31</v>
          </cell>
          <cell r="CY36">
            <v>24.8</v>
          </cell>
          <cell r="CZ36">
            <v>438.11</v>
          </cell>
          <cell r="DB36">
            <v>413.31</v>
          </cell>
          <cell r="DK36">
            <v>420.11</v>
          </cell>
          <cell r="DN36">
            <v>25.2</v>
          </cell>
          <cell r="DO36">
            <v>445.31</v>
          </cell>
          <cell r="DQ36">
            <v>420.11</v>
          </cell>
          <cell r="DZ36">
            <v>467.31</v>
          </cell>
          <cell r="EC36">
            <v>28</v>
          </cell>
          <cell r="ED36">
            <v>495.31</v>
          </cell>
          <cell r="EF36">
            <v>467.31</v>
          </cell>
          <cell r="EO36">
            <v>527.0099999999999</v>
          </cell>
          <cell r="ER36">
            <v>31.6</v>
          </cell>
          <cell r="ES36">
            <v>558.6099999999999</v>
          </cell>
          <cell r="EU36">
            <v>527.0099999999999</v>
          </cell>
          <cell r="FD36">
            <v>567.9099999999999</v>
          </cell>
          <cell r="FG36">
            <v>34.1</v>
          </cell>
          <cell r="FH36">
            <v>602.0099999999999</v>
          </cell>
          <cell r="FJ36">
            <v>567.9099999999999</v>
          </cell>
          <cell r="FS36">
            <v>607.2099999999999</v>
          </cell>
          <cell r="FV36">
            <v>36.4</v>
          </cell>
          <cell r="FW36">
            <v>643.6099999999999</v>
          </cell>
          <cell r="FY36">
            <v>607.2099999999999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503.5683333333333</v>
          </cell>
          <cell r="GK36">
            <v>0</v>
          </cell>
          <cell r="GL36">
            <v>0</v>
          </cell>
          <cell r="GM36">
            <v>30.183333333333334</v>
          </cell>
          <cell r="GN36">
            <v>533.7516666666667</v>
          </cell>
          <cell r="GP36">
            <v>503.5683333333333</v>
          </cell>
        </row>
        <row r="37"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P37">
            <v>0</v>
          </cell>
        </row>
        <row r="38">
          <cell r="J38">
            <v>0</v>
          </cell>
          <cell r="N38">
            <v>0</v>
          </cell>
          <cell r="Y38">
            <v>0</v>
          </cell>
          <cell r="AC38">
            <v>0</v>
          </cell>
          <cell r="AN38">
            <v>0</v>
          </cell>
          <cell r="AR38">
            <v>0</v>
          </cell>
          <cell r="BC38">
            <v>0</v>
          </cell>
          <cell r="BG38">
            <v>0</v>
          </cell>
          <cell r="BR38">
            <v>0</v>
          </cell>
          <cell r="BV38">
            <v>0</v>
          </cell>
          <cell r="CG38">
            <v>0</v>
          </cell>
          <cell r="CK38">
            <v>0</v>
          </cell>
          <cell r="CV38">
            <v>0</v>
          </cell>
          <cell r="CZ38">
            <v>0</v>
          </cell>
          <cell r="DK38">
            <v>0</v>
          </cell>
          <cell r="DO38">
            <v>0</v>
          </cell>
          <cell r="DZ38">
            <v>0</v>
          </cell>
          <cell r="ED38">
            <v>0</v>
          </cell>
          <cell r="EO38">
            <v>0</v>
          </cell>
          <cell r="ES38">
            <v>0</v>
          </cell>
          <cell r="FD38">
            <v>0</v>
          </cell>
          <cell r="FH38">
            <v>0</v>
          </cell>
          <cell r="FS38">
            <v>0</v>
          </cell>
          <cell r="FW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P38">
            <v>0</v>
          </cell>
        </row>
        <row r="39">
          <cell r="J39">
            <v>575.5099999999999</v>
          </cell>
          <cell r="M39">
            <v>34.5</v>
          </cell>
          <cell r="N39">
            <v>610.0099999999999</v>
          </cell>
          <cell r="Y39">
            <v>572.5099999999999</v>
          </cell>
          <cell r="AB39">
            <v>34</v>
          </cell>
          <cell r="AC39">
            <v>606.5099999999999</v>
          </cell>
          <cell r="AN39">
            <v>545.2099999999999</v>
          </cell>
          <cell r="AQ39">
            <v>32.7</v>
          </cell>
          <cell r="AR39">
            <v>577.91</v>
          </cell>
          <cell r="BC39">
            <v>479.91</v>
          </cell>
          <cell r="BF39">
            <v>28.8</v>
          </cell>
          <cell r="BG39">
            <v>508.71000000000004</v>
          </cell>
          <cell r="BR39">
            <v>445.91</v>
          </cell>
          <cell r="BU39">
            <v>26.8</v>
          </cell>
          <cell r="BV39">
            <v>472.71000000000004</v>
          </cell>
          <cell r="CG39">
            <v>420.91</v>
          </cell>
          <cell r="CJ39">
            <v>25.3</v>
          </cell>
          <cell r="CK39">
            <v>446.21000000000004</v>
          </cell>
          <cell r="CV39">
            <v>413.31</v>
          </cell>
          <cell r="CY39">
            <v>24.8</v>
          </cell>
          <cell r="CZ39">
            <v>438.11</v>
          </cell>
          <cell r="DK39">
            <v>420.11</v>
          </cell>
          <cell r="DN39">
            <v>25.2</v>
          </cell>
          <cell r="DO39">
            <v>445.31</v>
          </cell>
          <cell r="DZ39">
            <v>467.31</v>
          </cell>
          <cell r="EC39">
            <v>28</v>
          </cell>
          <cell r="ED39">
            <v>495.31</v>
          </cell>
          <cell r="EO39">
            <v>527.0099999999999</v>
          </cell>
          <cell r="ER39">
            <v>31.6</v>
          </cell>
          <cell r="ES39">
            <v>558.6099999999999</v>
          </cell>
          <cell r="FD39">
            <v>567.9099999999999</v>
          </cell>
          <cell r="FG39">
            <v>34.1</v>
          </cell>
          <cell r="FH39">
            <v>602.0099999999999</v>
          </cell>
          <cell r="FS39">
            <v>607.2099999999999</v>
          </cell>
          <cell r="FV39">
            <v>36.4</v>
          </cell>
          <cell r="FW39">
            <v>643.6099999999999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503.5683333333333</v>
          </cell>
          <cell r="GK39">
            <v>0</v>
          </cell>
          <cell r="GL39">
            <v>0</v>
          </cell>
          <cell r="GM39">
            <v>30.183333333333334</v>
          </cell>
          <cell r="GN39">
            <v>533.7516666666667</v>
          </cell>
          <cell r="GP39">
            <v>0</v>
          </cell>
        </row>
        <row r="40">
          <cell r="D40">
            <v>16</v>
          </cell>
          <cell r="E40">
            <v>8.1</v>
          </cell>
          <cell r="F40">
            <v>6.2</v>
          </cell>
          <cell r="H40">
            <v>6.2</v>
          </cell>
          <cell r="J40">
            <v>0</v>
          </cell>
          <cell r="N40">
            <v>0</v>
          </cell>
          <cell r="P40">
            <v>6.2</v>
          </cell>
          <cell r="S40">
            <v>16</v>
          </cell>
          <cell r="T40">
            <v>11.2</v>
          </cell>
          <cell r="U40">
            <v>6.3</v>
          </cell>
          <cell r="W40">
            <v>6.3</v>
          </cell>
          <cell r="Y40">
            <v>0</v>
          </cell>
          <cell r="AC40">
            <v>0</v>
          </cell>
          <cell r="AE40">
            <v>6.3</v>
          </cell>
          <cell r="AH40">
            <v>16</v>
          </cell>
          <cell r="AI40">
            <v>6.4</v>
          </cell>
          <cell r="AJ40">
            <v>6.1</v>
          </cell>
          <cell r="AL40">
            <v>6.1</v>
          </cell>
          <cell r="AN40">
            <v>0</v>
          </cell>
          <cell r="AR40">
            <v>0</v>
          </cell>
          <cell r="AT40">
            <v>6.1</v>
          </cell>
          <cell r="AW40">
            <v>16</v>
          </cell>
          <cell r="AX40">
            <v>12.2</v>
          </cell>
          <cell r="AY40">
            <v>4.9</v>
          </cell>
          <cell r="BA40">
            <v>4.9</v>
          </cell>
          <cell r="BC40">
            <v>0</v>
          </cell>
          <cell r="BG40">
            <v>0</v>
          </cell>
          <cell r="BI40">
            <v>4.9</v>
          </cell>
          <cell r="BL40">
            <v>16</v>
          </cell>
          <cell r="BM40">
            <v>4.3</v>
          </cell>
          <cell r="BN40">
            <v>4</v>
          </cell>
          <cell r="BP40">
            <v>4</v>
          </cell>
          <cell r="BR40">
            <v>0</v>
          </cell>
          <cell r="BV40">
            <v>0</v>
          </cell>
          <cell r="BX40">
            <v>4</v>
          </cell>
          <cell r="CA40">
            <v>16</v>
          </cell>
          <cell r="CB40">
            <v>4.8</v>
          </cell>
          <cell r="CC40">
            <v>4.5</v>
          </cell>
          <cell r="CE40">
            <v>4.5</v>
          </cell>
          <cell r="CG40">
            <v>0</v>
          </cell>
          <cell r="CK40">
            <v>0</v>
          </cell>
          <cell r="CM40">
            <v>4.5</v>
          </cell>
          <cell r="CP40">
            <v>16</v>
          </cell>
          <cell r="CQ40">
            <v>4.6</v>
          </cell>
          <cell r="CR40">
            <v>4.3</v>
          </cell>
          <cell r="CT40">
            <v>4.3</v>
          </cell>
          <cell r="CV40">
            <v>0</v>
          </cell>
          <cell r="CW40" t="str">
            <v>*)</v>
          </cell>
          <cell r="CZ40">
            <v>0</v>
          </cell>
          <cell r="DA40" t="str">
            <v>*)</v>
          </cell>
          <cell r="DB40">
            <v>4.3</v>
          </cell>
          <cell r="DE40">
            <v>16</v>
          </cell>
          <cell r="DF40">
            <v>9.4</v>
          </cell>
          <cell r="DG40">
            <v>4</v>
          </cell>
          <cell r="DI40">
            <v>4</v>
          </cell>
          <cell r="DK40">
            <v>0</v>
          </cell>
          <cell r="DO40">
            <v>0</v>
          </cell>
          <cell r="DQ40">
            <v>4</v>
          </cell>
          <cell r="DT40">
            <v>16</v>
          </cell>
          <cell r="DU40">
            <v>4.5</v>
          </cell>
          <cell r="DV40">
            <v>4.2</v>
          </cell>
          <cell r="DX40">
            <v>4.2</v>
          </cell>
          <cell r="DZ40">
            <v>0</v>
          </cell>
          <cell r="ED40">
            <v>0</v>
          </cell>
          <cell r="EF40">
            <v>4.2</v>
          </cell>
          <cell r="EI40">
            <v>16</v>
          </cell>
          <cell r="EJ40">
            <v>12.9</v>
          </cell>
          <cell r="EK40">
            <v>6.2</v>
          </cell>
          <cell r="EM40">
            <v>6.2</v>
          </cell>
          <cell r="EO40">
            <v>0</v>
          </cell>
          <cell r="ES40">
            <v>0</v>
          </cell>
          <cell r="EU40">
            <v>6.2</v>
          </cell>
          <cell r="EX40">
            <v>16</v>
          </cell>
          <cell r="EY40">
            <v>6.7</v>
          </cell>
          <cell r="EZ40">
            <v>6.7</v>
          </cell>
          <cell r="FB40">
            <v>6.7</v>
          </cell>
          <cell r="FD40">
            <v>0</v>
          </cell>
          <cell r="FH40">
            <v>0</v>
          </cell>
          <cell r="FJ40">
            <v>6.7</v>
          </cell>
          <cell r="FM40">
            <v>16</v>
          </cell>
          <cell r="FN40">
            <v>6.7</v>
          </cell>
          <cell r="FO40">
            <v>6.5</v>
          </cell>
          <cell r="FQ40">
            <v>6.5</v>
          </cell>
          <cell r="FS40">
            <v>0</v>
          </cell>
          <cell r="FW40">
            <v>0</v>
          </cell>
          <cell r="FY40">
            <v>6.5</v>
          </cell>
          <cell r="GD40">
            <v>16</v>
          </cell>
          <cell r="GE40">
            <v>7.6499999999999995</v>
          </cell>
          <cell r="GF40">
            <v>0</v>
          </cell>
          <cell r="GG40">
            <v>0</v>
          </cell>
          <cell r="GH40">
            <v>5.325</v>
          </cell>
          <cell r="GJ40">
            <v>0</v>
          </cell>
          <cell r="GK40" t="e">
            <v>#VALUE!</v>
          </cell>
          <cell r="GL40">
            <v>0</v>
          </cell>
          <cell r="GM40">
            <v>0</v>
          </cell>
          <cell r="GN40">
            <v>0</v>
          </cell>
          <cell r="GP40">
            <v>5.325</v>
          </cell>
        </row>
        <row r="41">
          <cell r="J41">
            <v>55.199999999999996</v>
          </cell>
          <cell r="M41">
            <v>3.31</v>
          </cell>
          <cell r="N41">
            <v>58.51</v>
          </cell>
          <cell r="P41">
            <v>55.199999999999996</v>
          </cell>
          <cell r="Y41">
            <v>55.489999999999995</v>
          </cell>
          <cell r="AB41">
            <v>3.33</v>
          </cell>
          <cell r="AC41">
            <v>58.81999999999999</v>
          </cell>
          <cell r="AE41">
            <v>55.489999999999995</v>
          </cell>
          <cell r="AN41">
            <v>54.29</v>
          </cell>
          <cell r="AQ41">
            <v>3.26</v>
          </cell>
          <cell r="AR41">
            <v>57.55</v>
          </cell>
          <cell r="AT41">
            <v>54.29</v>
          </cell>
          <cell r="BC41">
            <v>53.599999999999994</v>
          </cell>
          <cell r="BF41">
            <v>3.22</v>
          </cell>
          <cell r="BG41">
            <v>56.81999999999999</v>
          </cell>
          <cell r="BI41">
            <v>53.599999999999994</v>
          </cell>
          <cell r="BR41">
            <v>53.68</v>
          </cell>
          <cell r="BU41">
            <v>3.22</v>
          </cell>
          <cell r="BV41">
            <v>56.9</v>
          </cell>
          <cell r="BX41">
            <v>53.68</v>
          </cell>
          <cell r="CG41">
            <v>58.839999999999996</v>
          </cell>
          <cell r="CJ41">
            <v>3.53</v>
          </cell>
          <cell r="CK41">
            <v>62.37</v>
          </cell>
          <cell r="CM41">
            <v>58.839999999999996</v>
          </cell>
          <cell r="CV41">
            <v>51.25</v>
          </cell>
          <cell r="CY41">
            <v>3.08</v>
          </cell>
          <cell r="CZ41">
            <v>54.33</v>
          </cell>
          <cell r="DB41">
            <v>51.25</v>
          </cell>
          <cell r="DK41">
            <v>54.41</v>
          </cell>
          <cell r="DN41">
            <v>3.26</v>
          </cell>
          <cell r="DO41">
            <v>57.669999999999995</v>
          </cell>
          <cell r="DQ41">
            <v>54.41</v>
          </cell>
          <cell r="DZ41">
            <v>56.61</v>
          </cell>
          <cell r="EC41">
            <v>3.4</v>
          </cell>
          <cell r="ED41">
            <v>60.01</v>
          </cell>
          <cell r="EF41">
            <v>56.61</v>
          </cell>
          <cell r="EO41">
            <v>51.11</v>
          </cell>
          <cell r="ER41">
            <v>3.07</v>
          </cell>
          <cell r="ES41">
            <v>54.18</v>
          </cell>
          <cell r="EU41">
            <v>51.11</v>
          </cell>
          <cell r="FD41">
            <v>52.61</v>
          </cell>
          <cell r="FG41">
            <v>3.16</v>
          </cell>
          <cell r="FH41">
            <v>55.769999999999996</v>
          </cell>
          <cell r="FJ41">
            <v>52.61</v>
          </cell>
          <cell r="FS41">
            <v>48.339999999999996</v>
          </cell>
          <cell r="FV41">
            <v>2.9</v>
          </cell>
          <cell r="FW41">
            <v>51.239999999999995</v>
          </cell>
          <cell r="FY41">
            <v>48.339999999999996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53.785833333333336</v>
          </cell>
          <cell r="GK41">
            <v>0</v>
          </cell>
          <cell r="GL41">
            <v>0</v>
          </cell>
          <cell r="GM41">
            <v>3.2283333333333335</v>
          </cell>
          <cell r="GN41">
            <v>57.014166666666654</v>
          </cell>
          <cell r="GP41">
            <v>53.785833333333336</v>
          </cell>
        </row>
        <row r="42">
          <cell r="J42">
            <v>3.1999999999999997</v>
          </cell>
          <cell r="M42">
            <v>0.19</v>
          </cell>
          <cell r="N42">
            <v>3.3899999999999997</v>
          </cell>
          <cell r="P42">
            <v>3.1999999999999997</v>
          </cell>
          <cell r="Y42">
            <v>3.1999999999999997</v>
          </cell>
          <cell r="AB42">
            <v>0.19</v>
          </cell>
          <cell r="AC42">
            <v>3.3899999999999997</v>
          </cell>
          <cell r="AE42">
            <v>3.1999999999999997</v>
          </cell>
          <cell r="AN42">
            <v>3.1999999999999997</v>
          </cell>
          <cell r="AQ42">
            <v>0.19</v>
          </cell>
          <cell r="AR42">
            <v>3.3899999999999997</v>
          </cell>
          <cell r="AT42">
            <v>3.1999999999999997</v>
          </cell>
          <cell r="BC42">
            <v>3.1999999999999997</v>
          </cell>
          <cell r="BF42">
            <v>0.19</v>
          </cell>
          <cell r="BG42">
            <v>3.3899999999999997</v>
          </cell>
          <cell r="BI42">
            <v>3.1999999999999997</v>
          </cell>
          <cell r="BR42">
            <v>3.1999999999999997</v>
          </cell>
          <cell r="BU42">
            <v>0.19</v>
          </cell>
          <cell r="BV42">
            <v>3.3899999999999997</v>
          </cell>
          <cell r="BX42">
            <v>3.1999999999999997</v>
          </cell>
          <cell r="CG42">
            <v>3.1999999999999997</v>
          </cell>
          <cell r="CJ42">
            <v>0.19</v>
          </cell>
          <cell r="CK42">
            <v>3.3899999999999997</v>
          </cell>
          <cell r="CM42">
            <v>3.1999999999999997</v>
          </cell>
          <cell r="CV42">
            <v>3.1999999999999997</v>
          </cell>
          <cell r="CY42">
            <v>0.19</v>
          </cell>
          <cell r="CZ42">
            <v>3.3899999999999997</v>
          </cell>
          <cell r="DB42">
            <v>3.1999999999999997</v>
          </cell>
          <cell r="DK42">
            <v>3.1999999999999997</v>
          </cell>
          <cell r="DN42">
            <v>0.19</v>
          </cell>
          <cell r="DO42">
            <v>3.3899999999999997</v>
          </cell>
          <cell r="DQ42">
            <v>3.1999999999999997</v>
          </cell>
          <cell r="DZ42">
            <v>3.1999999999999997</v>
          </cell>
          <cell r="EC42">
            <v>0.19</v>
          </cell>
          <cell r="ED42">
            <v>3.3899999999999997</v>
          </cell>
          <cell r="EF42">
            <v>3.1999999999999997</v>
          </cell>
          <cell r="EO42">
            <v>3.1999999999999997</v>
          </cell>
          <cell r="ER42">
            <v>0.19</v>
          </cell>
          <cell r="ES42">
            <v>3.3899999999999997</v>
          </cell>
          <cell r="EU42">
            <v>3.1999999999999997</v>
          </cell>
          <cell r="FD42">
            <v>3.1999999999999997</v>
          </cell>
          <cell r="FG42">
            <v>0.19</v>
          </cell>
          <cell r="FH42">
            <v>3.3899999999999997</v>
          </cell>
          <cell r="FJ42">
            <v>3.1999999999999997</v>
          </cell>
          <cell r="FS42">
            <v>3.1999999999999997</v>
          </cell>
          <cell r="FV42">
            <v>0.19</v>
          </cell>
          <cell r="FW42">
            <v>3.3899999999999997</v>
          </cell>
          <cell r="FY42">
            <v>3.1999999999999997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3.1999999999999997</v>
          </cell>
          <cell r="GK42">
            <v>0</v>
          </cell>
          <cell r="GL42">
            <v>0</v>
          </cell>
          <cell r="GM42">
            <v>0.18999999999999997</v>
          </cell>
          <cell r="GN42">
            <v>3.39</v>
          </cell>
          <cell r="GP42">
            <v>3.1999999999999997</v>
          </cell>
        </row>
        <row r="44">
          <cell r="D44">
            <v>187.6</v>
          </cell>
          <cell r="E44">
            <v>183.6</v>
          </cell>
          <cell r="F44">
            <v>156</v>
          </cell>
          <cell r="G44">
            <v>152.4</v>
          </cell>
          <cell r="H44">
            <v>3.6</v>
          </cell>
          <cell r="J44">
            <v>1192.34</v>
          </cell>
          <cell r="M44">
            <v>78.49999999999999</v>
          </cell>
          <cell r="N44">
            <v>1270.84</v>
          </cell>
          <cell r="P44">
            <v>1348.34</v>
          </cell>
          <cell r="S44">
            <v>187.6</v>
          </cell>
          <cell r="T44">
            <v>183.6</v>
          </cell>
          <cell r="U44">
            <v>155.2</v>
          </cell>
          <cell r="V44">
            <v>151.6</v>
          </cell>
          <cell r="W44">
            <v>3.6</v>
          </cell>
          <cell r="Y44">
            <v>1173.5400000000002</v>
          </cell>
          <cell r="AB44">
            <v>77.25</v>
          </cell>
          <cell r="AC44">
            <v>1250.7900000000002</v>
          </cell>
          <cell r="AE44">
            <v>1328.7400000000002</v>
          </cell>
          <cell r="AH44">
            <v>187.6</v>
          </cell>
          <cell r="AI44">
            <v>183.6</v>
          </cell>
          <cell r="AJ44">
            <v>150.6</v>
          </cell>
          <cell r="AK44">
            <v>147</v>
          </cell>
          <cell r="AL44">
            <v>3.6</v>
          </cell>
          <cell r="AN44">
            <v>1075.3000000000002</v>
          </cell>
          <cell r="AQ44">
            <v>71.16000000000001</v>
          </cell>
          <cell r="AR44">
            <v>1146.4600000000003</v>
          </cell>
          <cell r="AT44">
            <v>1225.9</v>
          </cell>
          <cell r="AW44">
            <v>187.6</v>
          </cell>
          <cell r="AX44">
            <v>166</v>
          </cell>
          <cell r="AY44">
            <v>99.5</v>
          </cell>
          <cell r="AZ44">
            <v>97.5</v>
          </cell>
          <cell r="BA44">
            <v>2</v>
          </cell>
          <cell r="BC44">
            <v>919.78</v>
          </cell>
          <cell r="BF44">
            <v>59.62000000000002</v>
          </cell>
          <cell r="BG44">
            <v>979.4</v>
          </cell>
          <cell r="BI44">
            <v>1019.28</v>
          </cell>
          <cell r="BL44">
            <v>187.6</v>
          </cell>
          <cell r="BM44">
            <v>150.5</v>
          </cell>
          <cell r="BN44">
            <v>79.9</v>
          </cell>
          <cell r="BO44">
            <v>78.4</v>
          </cell>
          <cell r="BP44">
            <v>1.5</v>
          </cell>
          <cell r="BR44">
            <v>800.6</v>
          </cell>
          <cell r="BU44">
            <v>51.650000000000034</v>
          </cell>
          <cell r="BV44">
            <v>852.25</v>
          </cell>
          <cell r="BX44">
            <v>880.5</v>
          </cell>
          <cell r="CA44">
            <v>187.6</v>
          </cell>
          <cell r="CB44">
            <v>127.7</v>
          </cell>
          <cell r="CC44">
            <v>70.5</v>
          </cell>
          <cell r="CD44">
            <v>69</v>
          </cell>
          <cell r="CE44">
            <v>1.5</v>
          </cell>
          <cell r="CG44">
            <v>791.0900000000001</v>
          </cell>
          <cell r="CJ44">
            <v>50.739999999999995</v>
          </cell>
          <cell r="CK44">
            <v>841.8300000000002</v>
          </cell>
          <cell r="CM44">
            <v>861.5900000000001</v>
          </cell>
          <cell r="CP44">
            <v>187.6</v>
          </cell>
          <cell r="CQ44">
            <v>133.5</v>
          </cell>
          <cell r="CR44">
            <v>76.5</v>
          </cell>
          <cell r="CS44">
            <v>75</v>
          </cell>
          <cell r="CT44">
            <v>1.5</v>
          </cell>
          <cell r="CV44">
            <v>829.2299999999999</v>
          </cell>
          <cell r="CY44">
            <v>53.379999999999995</v>
          </cell>
          <cell r="CZ44">
            <v>882.6099999999999</v>
          </cell>
          <cell r="DB44">
            <v>905.7299999999999</v>
          </cell>
          <cell r="DE44">
            <v>187.6</v>
          </cell>
          <cell r="DF44">
            <v>129.5</v>
          </cell>
          <cell r="DG44">
            <v>79.5</v>
          </cell>
          <cell r="DH44">
            <v>78</v>
          </cell>
          <cell r="DI44">
            <v>1.5</v>
          </cell>
          <cell r="DK44">
            <v>831.8699999999999</v>
          </cell>
          <cell r="DN44">
            <v>53.599999999999994</v>
          </cell>
          <cell r="DO44">
            <v>885.4699999999999</v>
          </cell>
          <cell r="DQ44">
            <v>911.3699999999999</v>
          </cell>
          <cell r="DT44">
            <v>187.6</v>
          </cell>
          <cell r="DU44">
            <v>151.5</v>
          </cell>
          <cell r="DV44">
            <v>81</v>
          </cell>
          <cell r="DW44">
            <v>79.5</v>
          </cell>
          <cell r="DX44">
            <v>1.5</v>
          </cell>
          <cell r="DZ44">
            <v>849.6899999999998</v>
          </cell>
          <cell r="EC44">
            <v>54.68999999999998</v>
          </cell>
          <cell r="ED44">
            <v>904.3799999999998</v>
          </cell>
          <cell r="EF44">
            <v>930.6899999999998</v>
          </cell>
          <cell r="EI44">
            <v>187.6</v>
          </cell>
          <cell r="EJ44">
            <v>153</v>
          </cell>
          <cell r="EK44">
            <v>112</v>
          </cell>
          <cell r="EL44">
            <v>110</v>
          </cell>
          <cell r="EM44">
            <v>2</v>
          </cell>
          <cell r="EO44">
            <v>1004.1300000000001</v>
          </cell>
          <cell r="ER44">
            <v>65.41000000000001</v>
          </cell>
          <cell r="ES44">
            <v>1069.5400000000002</v>
          </cell>
          <cell r="EU44">
            <v>1116.13</v>
          </cell>
          <cell r="EX44">
            <v>187.6</v>
          </cell>
          <cell r="EY44">
            <v>183.5</v>
          </cell>
          <cell r="EZ44">
            <v>152.5</v>
          </cell>
          <cell r="FA44">
            <v>149</v>
          </cell>
          <cell r="FB44">
            <v>3.5</v>
          </cell>
          <cell r="FD44">
            <v>1093.18</v>
          </cell>
          <cell r="FG44">
            <v>72.57</v>
          </cell>
          <cell r="FH44">
            <v>1165.75</v>
          </cell>
          <cell r="FJ44">
            <v>1245.68</v>
          </cell>
          <cell r="FM44">
            <v>187.6</v>
          </cell>
          <cell r="FN44">
            <v>183.6</v>
          </cell>
          <cell r="FO44">
            <v>153.6</v>
          </cell>
          <cell r="FP44">
            <v>150</v>
          </cell>
          <cell r="FQ44">
            <v>3.6</v>
          </cell>
          <cell r="FS44">
            <v>1175.28</v>
          </cell>
          <cell r="FV44">
            <v>77.32000000000001</v>
          </cell>
          <cell r="FW44">
            <v>1252.6</v>
          </cell>
          <cell r="FY44">
            <v>1328.8799999999999</v>
          </cell>
          <cell r="GD44">
            <v>187.59999999999994</v>
          </cell>
          <cell r="GE44">
            <v>160.79999999999998</v>
          </cell>
          <cell r="GF44">
            <v>111.45</v>
          </cell>
          <cell r="GG44">
            <v>111.45</v>
          </cell>
          <cell r="GH44">
            <v>2.4500000000000006</v>
          </cell>
          <cell r="GJ44">
            <v>978.0025000000002</v>
          </cell>
          <cell r="GK44">
            <v>0</v>
          </cell>
          <cell r="GL44">
            <v>0</v>
          </cell>
          <cell r="GM44">
            <v>63.82416666666668</v>
          </cell>
          <cell r="GN44">
            <v>1041.8266666666668</v>
          </cell>
          <cell r="GP44">
            <v>1091.9025</v>
          </cell>
        </row>
        <row r="45"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P45">
            <v>0</v>
          </cell>
        </row>
        <row r="46">
          <cell r="D46">
            <v>180</v>
          </cell>
          <cell r="E46">
            <v>180</v>
          </cell>
          <cell r="F46">
            <v>152.4</v>
          </cell>
          <cell r="G46">
            <v>152.4</v>
          </cell>
          <cell r="J46">
            <v>-116.1</v>
          </cell>
          <cell r="N46">
            <v>-116.1</v>
          </cell>
          <cell r="P46">
            <v>36.3</v>
          </cell>
          <cell r="S46">
            <v>180</v>
          </cell>
          <cell r="T46">
            <v>180</v>
          </cell>
          <cell r="U46">
            <v>151.6</v>
          </cell>
          <cell r="V46">
            <v>151.6</v>
          </cell>
          <cell r="Y46">
            <v>-113.8</v>
          </cell>
          <cell r="AC46">
            <v>-113.8</v>
          </cell>
          <cell r="AE46">
            <v>37.8</v>
          </cell>
          <cell r="AH46">
            <v>180</v>
          </cell>
          <cell r="AI46">
            <v>180</v>
          </cell>
          <cell r="AJ46">
            <v>147</v>
          </cell>
          <cell r="AK46">
            <v>147</v>
          </cell>
          <cell r="AN46">
            <v>-110.8</v>
          </cell>
          <cell r="AR46">
            <v>-110.8</v>
          </cell>
          <cell r="AT46">
            <v>36.2</v>
          </cell>
          <cell r="AW46">
            <v>180</v>
          </cell>
          <cell r="AX46">
            <v>164</v>
          </cell>
          <cell r="AY46">
            <v>97.5</v>
          </cell>
          <cell r="AZ46">
            <v>97.5</v>
          </cell>
          <cell r="BC46">
            <v>-73.9</v>
          </cell>
          <cell r="BG46">
            <v>-73.9</v>
          </cell>
          <cell r="BI46">
            <v>23.6</v>
          </cell>
          <cell r="BL46">
            <v>180</v>
          </cell>
          <cell r="BM46">
            <v>149</v>
          </cell>
          <cell r="BN46">
            <v>78.4</v>
          </cell>
          <cell r="BO46">
            <v>78.4</v>
          </cell>
          <cell r="BR46">
            <v>-59.9</v>
          </cell>
          <cell r="BV46">
            <v>-59.9</v>
          </cell>
          <cell r="BX46">
            <v>18.5</v>
          </cell>
          <cell r="CA46">
            <v>180</v>
          </cell>
          <cell r="CB46">
            <v>126.2</v>
          </cell>
          <cell r="CC46">
            <v>69</v>
          </cell>
          <cell r="CD46">
            <v>69</v>
          </cell>
          <cell r="CG46">
            <v>-54.4</v>
          </cell>
          <cell r="CK46">
            <v>-54.4</v>
          </cell>
          <cell r="CM46">
            <v>14.6</v>
          </cell>
          <cell r="CP46">
            <v>180</v>
          </cell>
          <cell r="CQ46">
            <v>132</v>
          </cell>
          <cell r="CR46">
            <v>75</v>
          </cell>
          <cell r="CS46">
            <v>75</v>
          </cell>
          <cell r="CV46">
            <v>-60.4</v>
          </cell>
          <cell r="CZ46">
            <v>-60.4</v>
          </cell>
          <cell r="DB46">
            <v>14.6</v>
          </cell>
          <cell r="DE46">
            <v>180</v>
          </cell>
          <cell r="DF46">
            <v>128</v>
          </cell>
          <cell r="DG46">
            <v>78</v>
          </cell>
          <cell r="DH46">
            <v>78</v>
          </cell>
          <cell r="DK46">
            <v>-61.7</v>
          </cell>
          <cell r="DO46">
            <v>-61.7</v>
          </cell>
          <cell r="DQ46">
            <v>16.3</v>
          </cell>
          <cell r="DT46">
            <v>180</v>
          </cell>
          <cell r="DU46">
            <v>150</v>
          </cell>
          <cell r="DV46">
            <v>79.5</v>
          </cell>
          <cell r="DW46">
            <v>79.5</v>
          </cell>
          <cell r="DZ46">
            <v>-61.72</v>
          </cell>
          <cell r="ED46">
            <v>-61.72</v>
          </cell>
          <cell r="EF46">
            <v>17.78</v>
          </cell>
          <cell r="EI46">
            <v>180</v>
          </cell>
          <cell r="EJ46">
            <v>151</v>
          </cell>
          <cell r="EK46">
            <v>110</v>
          </cell>
          <cell r="EL46">
            <v>110</v>
          </cell>
          <cell r="EO46">
            <v>-86</v>
          </cell>
          <cell r="ES46">
            <v>-86</v>
          </cell>
          <cell r="EU46">
            <v>24</v>
          </cell>
          <cell r="EX46">
            <v>180</v>
          </cell>
          <cell r="EY46">
            <v>180</v>
          </cell>
          <cell r="EZ46">
            <v>149</v>
          </cell>
          <cell r="FA46">
            <v>149</v>
          </cell>
          <cell r="FD46">
            <v>-116.35</v>
          </cell>
          <cell r="FH46">
            <v>-116.35</v>
          </cell>
          <cell r="FJ46">
            <v>32.65</v>
          </cell>
          <cell r="FM46">
            <v>180</v>
          </cell>
          <cell r="FN46">
            <v>180</v>
          </cell>
          <cell r="FO46">
            <v>150</v>
          </cell>
          <cell r="FP46">
            <v>150</v>
          </cell>
          <cell r="FS46">
            <v>-113.5</v>
          </cell>
          <cell r="FW46">
            <v>-113.5</v>
          </cell>
          <cell r="FY46">
            <v>36.5</v>
          </cell>
          <cell r="GD46">
            <v>180</v>
          </cell>
          <cell r="GE46">
            <v>158.35</v>
          </cell>
          <cell r="GF46">
            <v>111.45</v>
          </cell>
          <cell r="GG46">
            <v>111.45</v>
          </cell>
          <cell r="GH46">
            <v>0</v>
          </cell>
          <cell r="GJ46">
            <v>-85.71416666666666</v>
          </cell>
          <cell r="GK46">
            <v>0</v>
          </cell>
          <cell r="GL46">
            <v>0</v>
          </cell>
          <cell r="GM46">
            <v>0</v>
          </cell>
          <cell r="GN46">
            <v>-85.71416666666666</v>
          </cell>
          <cell r="GP46">
            <v>25.735833333333336</v>
          </cell>
        </row>
        <row r="47">
          <cell r="J47">
            <v>956.4409999999999</v>
          </cell>
          <cell r="M47">
            <v>57.39</v>
          </cell>
          <cell r="N47">
            <v>1013.8309999999999</v>
          </cell>
          <cell r="P47">
            <v>956.4409999999999</v>
          </cell>
          <cell r="Y47">
            <v>941.349</v>
          </cell>
          <cell r="AB47">
            <v>56.48</v>
          </cell>
          <cell r="AC47">
            <v>997.8290000000001</v>
          </cell>
          <cell r="AE47">
            <v>941.349</v>
          </cell>
          <cell r="AN47">
            <v>874.163</v>
          </cell>
          <cell r="AQ47">
            <v>52.45</v>
          </cell>
          <cell r="AR47">
            <v>926.613</v>
          </cell>
          <cell r="AT47">
            <v>874.163</v>
          </cell>
          <cell r="BC47">
            <v>686.7320000000001</v>
          </cell>
          <cell r="BF47">
            <v>41.2</v>
          </cell>
          <cell r="BG47">
            <v>727.9320000000001</v>
          </cell>
          <cell r="BI47">
            <v>686.7320000000001</v>
          </cell>
          <cell r="BR47">
            <v>571.591</v>
          </cell>
          <cell r="BU47">
            <v>34.3</v>
          </cell>
          <cell r="BV47">
            <v>605.891</v>
          </cell>
          <cell r="BX47">
            <v>571.591</v>
          </cell>
          <cell r="CG47">
            <v>555.0930000000001</v>
          </cell>
          <cell r="CJ47">
            <v>33.31</v>
          </cell>
          <cell r="CK47">
            <v>588.403</v>
          </cell>
          <cell r="CM47">
            <v>555.0930000000001</v>
          </cell>
          <cell r="CV47">
            <v>583.2949999999998</v>
          </cell>
          <cell r="CY47">
            <v>35</v>
          </cell>
          <cell r="CZ47">
            <v>618.2949999999998</v>
          </cell>
          <cell r="DB47">
            <v>583.2949999999998</v>
          </cell>
          <cell r="DK47">
            <v>576.5369999999999</v>
          </cell>
          <cell r="DN47">
            <v>34.59</v>
          </cell>
          <cell r="DO47">
            <v>611.127</v>
          </cell>
          <cell r="DQ47">
            <v>576.5369999999999</v>
          </cell>
          <cell r="DZ47">
            <v>602.27</v>
          </cell>
          <cell r="EC47">
            <v>36.14</v>
          </cell>
          <cell r="ED47">
            <v>638.41</v>
          </cell>
          <cell r="EF47">
            <v>602.27</v>
          </cell>
          <cell r="EO47">
            <v>767.565</v>
          </cell>
          <cell r="ER47">
            <v>46.05</v>
          </cell>
          <cell r="ES47">
            <v>813.615</v>
          </cell>
          <cell r="EU47">
            <v>767.565</v>
          </cell>
          <cell r="FD47">
            <v>870.5360000000001</v>
          </cell>
          <cell r="FG47">
            <v>52.23</v>
          </cell>
          <cell r="FH47">
            <v>922.7660000000001</v>
          </cell>
          <cell r="FJ47">
            <v>870.5360000000001</v>
          </cell>
          <cell r="FS47">
            <v>931.556</v>
          </cell>
          <cell r="FV47">
            <v>55.89</v>
          </cell>
          <cell r="FW47">
            <v>987.446</v>
          </cell>
          <cell r="FY47">
            <v>931.556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743.094</v>
          </cell>
          <cell r="GK47">
            <v>0</v>
          </cell>
          <cell r="GL47">
            <v>0</v>
          </cell>
          <cell r="GM47">
            <v>44.58583333333333</v>
          </cell>
          <cell r="GN47">
            <v>787.6798333333332</v>
          </cell>
          <cell r="GP47">
            <v>743.094</v>
          </cell>
        </row>
        <row r="48"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P48">
            <v>0</v>
          </cell>
        </row>
        <row r="49">
          <cell r="J49">
            <v>0</v>
          </cell>
          <cell r="N49">
            <v>0</v>
          </cell>
          <cell r="Y49">
            <v>0</v>
          </cell>
          <cell r="AC49">
            <v>0</v>
          </cell>
          <cell r="AN49">
            <v>0</v>
          </cell>
          <cell r="AR49">
            <v>0</v>
          </cell>
          <cell r="BC49">
            <v>0</v>
          </cell>
          <cell r="BG49">
            <v>0</v>
          </cell>
          <cell r="BR49">
            <v>0</v>
          </cell>
          <cell r="BV49">
            <v>0</v>
          </cell>
          <cell r="CG49">
            <v>0</v>
          </cell>
          <cell r="CK49">
            <v>0</v>
          </cell>
          <cell r="CV49">
            <v>0</v>
          </cell>
          <cell r="CZ49">
            <v>0</v>
          </cell>
          <cell r="DK49">
            <v>0</v>
          </cell>
          <cell r="DO49">
            <v>0</v>
          </cell>
          <cell r="DZ49">
            <v>0</v>
          </cell>
          <cell r="ED49">
            <v>0</v>
          </cell>
          <cell r="EO49">
            <v>0</v>
          </cell>
          <cell r="ES49">
            <v>0</v>
          </cell>
          <cell r="FD49">
            <v>0</v>
          </cell>
          <cell r="FH49">
            <v>0</v>
          </cell>
          <cell r="FS49">
            <v>0</v>
          </cell>
          <cell r="FW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P49">
            <v>0</v>
          </cell>
        </row>
        <row r="50">
          <cell r="J50">
            <v>956.4409999999999</v>
          </cell>
          <cell r="M50">
            <v>57.39</v>
          </cell>
          <cell r="N50">
            <v>1013.8309999999999</v>
          </cell>
          <cell r="Y50">
            <v>941.349</v>
          </cell>
          <cell r="AB50">
            <v>56.48</v>
          </cell>
          <cell r="AC50">
            <v>997.8290000000001</v>
          </cell>
          <cell r="AN50">
            <v>874.163</v>
          </cell>
          <cell r="AQ50">
            <v>52.45</v>
          </cell>
          <cell r="AR50">
            <v>926.613</v>
          </cell>
          <cell r="BC50">
            <v>686.7320000000001</v>
          </cell>
          <cell r="BF50">
            <v>41.2</v>
          </cell>
          <cell r="BG50">
            <v>727.9320000000001</v>
          </cell>
          <cell r="BR50">
            <v>571.591</v>
          </cell>
          <cell r="BU50">
            <v>34.3</v>
          </cell>
          <cell r="BV50">
            <v>605.891</v>
          </cell>
          <cell r="CG50">
            <v>555.0930000000001</v>
          </cell>
          <cell r="CJ50">
            <v>33.31</v>
          </cell>
          <cell r="CK50">
            <v>588.403</v>
          </cell>
          <cell r="CV50">
            <v>583.2949999999998</v>
          </cell>
          <cell r="CY50">
            <v>35</v>
          </cell>
          <cell r="CZ50">
            <v>618.2949999999998</v>
          </cell>
          <cell r="DK50">
            <v>576.5369999999999</v>
          </cell>
          <cell r="DN50">
            <v>34.59</v>
          </cell>
          <cell r="DO50">
            <v>611.127</v>
          </cell>
          <cell r="DZ50">
            <v>602.27</v>
          </cell>
          <cell r="EC50">
            <v>36.14</v>
          </cell>
          <cell r="ED50">
            <v>638.41</v>
          </cell>
          <cell r="EO50">
            <v>767.565</v>
          </cell>
          <cell r="ER50">
            <v>46.05</v>
          </cell>
          <cell r="ES50">
            <v>813.615</v>
          </cell>
          <cell r="FD50">
            <v>870.5360000000001</v>
          </cell>
          <cell r="FG50">
            <v>52.23</v>
          </cell>
          <cell r="FH50">
            <v>922.7660000000001</v>
          </cell>
          <cell r="FS50">
            <v>931.556</v>
          </cell>
          <cell r="FV50">
            <v>55.89</v>
          </cell>
          <cell r="FW50">
            <v>987.446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743.094</v>
          </cell>
          <cell r="GK50">
            <v>0</v>
          </cell>
          <cell r="GL50">
            <v>0</v>
          </cell>
          <cell r="GM50">
            <v>44.58583333333333</v>
          </cell>
          <cell r="GN50">
            <v>787.6798333333332</v>
          </cell>
          <cell r="GP50">
            <v>0</v>
          </cell>
        </row>
        <row r="51">
          <cell r="D51">
            <v>7.6</v>
          </cell>
          <cell r="E51">
            <v>3.6</v>
          </cell>
          <cell r="F51">
            <v>3.6</v>
          </cell>
          <cell r="H51">
            <v>3.6</v>
          </cell>
          <cell r="J51">
            <v>0</v>
          </cell>
          <cell r="N51">
            <v>0</v>
          </cell>
          <cell r="P51">
            <v>3.6</v>
          </cell>
          <cell r="S51">
            <v>7.6</v>
          </cell>
          <cell r="T51">
            <v>3.6</v>
          </cell>
          <cell r="U51">
            <v>3.6</v>
          </cell>
          <cell r="W51">
            <v>3.6</v>
          </cell>
          <cell r="Y51">
            <v>0</v>
          </cell>
          <cell r="AC51">
            <v>0</v>
          </cell>
          <cell r="AE51">
            <v>3.6</v>
          </cell>
          <cell r="AH51">
            <v>7.6</v>
          </cell>
          <cell r="AI51">
            <v>3.6</v>
          </cell>
          <cell r="AJ51">
            <v>3.6</v>
          </cell>
          <cell r="AL51">
            <v>3.6</v>
          </cell>
          <cell r="AN51">
            <v>0</v>
          </cell>
          <cell r="AR51">
            <v>0</v>
          </cell>
          <cell r="AT51">
            <v>3.6</v>
          </cell>
          <cell r="AW51">
            <v>7.6</v>
          </cell>
          <cell r="AX51">
            <v>2</v>
          </cell>
          <cell r="AY51">
            <v>2</v>
          </cell>
          <cell r="BA51">
            <v>2</v>
          </cell>
          <cell r="BC51">
            <v>0</v>
          </cell>
          <cell r="BG51">
            <v>0</v>
          </cell>
          <cell r="BI51">
            <v>2</v>
          </cell>
          <cell r="BL51">
            <v>7.6</v>
          </cell>
          <cell r="BM51">
            <v>1.5</v>
          </cell>
          <cell r="BN51">
            <v>1.5</v>
          </cell>
          <cell r="BP51">
            <v>1.5</v>
          </cell>
          <cell r="BR51">
            <v>0</v>
          </cell>
          <cell r="BV51">
            <v>0</v>
          </cell>
          <cell r="BX51">
            <v>1.5</v>
          </cell>
          <cell r="CA51">
            <v>7.6</v>
          </cell>
          <cell r="CB51">
            <v>1.5</v>
          </cell>
          <cell r="CC51">
            <v>1.5</v>
          </cell>
          <cell r="CE51">
            <v>1.5</v>
          </cell>
          <cell r="CG51">
            <v>0</v>
          </cell>
          <cell r="CK51">
            <v>0</v>
          </cell>
          <cell r="CM51">
            <v>1.5</v>
          </cell>
          <cell r="CP51">
            <v>7.6</v>
          </cell>
          <cell r="CQ51">
            <v>1.5</v>
          </cell>
          <cell r="CR51">
            <v>1.5</v>
          </cell>
          <cell r="CT51">
            <v>1.5</v>
          </cell>
          <cell r="CV51">
            <v>0</v>
          </cell>
          <cell r="CZ51">
            <v>0</v>
          </cell>
          <cell r="DB51">
            <v>1.5</v>
          </cell>
          <cell r="DE51">
            <v>7.6</v>
          </cell>
          <cell r="DF51">
            <v>1.5</v>
          </cell>
          <cell r="DG51">
            <v>1.5</v>
          </cell>
          <cell r="DI51">
            <v>1.5</v>
          </cell>
          <cell r="DK51">
            <v>0</v>
          </cell>
          <cell r="DO51">
            <v>0</v>
          </cell>
          <cell r="DQ51">
            <v>1.5</v>
          </cell>
          <cell r="DT51">
            <v>7.6</v>
          </cell>
          <cell r="DU51">
            <v>1.5</v>
          </cell>
          <cell r="DV51">
            <v>1.5</v>
          </cell>
          <cell r="DX51">
            <v>1.5</v>
          </cell>
          <cell r="DZ51">
            <v>0</v>
          </cell>
          <cell r="ED51">
            <v>0</v>
          </cell>
          <cell r="EF51">
            <v>1.5</v>
          </cell>
          <cell r="EI51">
            <v>7.6</v>
          </cell>
          <cell r="EJ51">
            <v>2</v>
          </cell>
          <cell r="EK51">
            <v>2</v>
          </cell>
          <cell r="EM51">
            <v>2</v>
          </cell>
          <cell r="EO51">
            <v>0</v>
          </cell>
          <cell r="ES51">
            <v>0</v>
          </cell>
          <cell r="EU51">
            <v>2</v>
          </cell>
          <cell r="EX51">
            <v>7.6</v>
          </cell>
          <cell r="EY51">
            <v>3.5</v>
          </cell>
          <cell r="EZ51">
            <v>3.5</v>
          </cell>
          <cell r="FB51">
            <v>3.5</v>
          </cell>
          <cell r="FD51">
            <v>0</v>
          </cell>
          <cell r="FH51">
            <v>0</v>
          </cell>
          <cell r="FJ51">
            <v>3.5</v>
          </cell>
          <cell r="FM51">
            <v>7.6</v>
          </cell>
          <cell r="FN51">
            <v>3.6</v>
          </cell>
          <cell r="FO51">
            <v>3.6</v>
          </cell>
          <cell r="FQ51">
            <v>3.6</v>
          </cell>
          <cell r="FS51">
            <v>0</v>
          </cell>
          <cell r="FW51">
            <v>0</v>
          </cell>
          <cell r="FY51">
            <v>3.6</v>
          </cell>
          <cell r="GD51">
            <v>7.599999999999999</v>
          </cell>
          <cell r="GE51">
            <v>2.4500000000000006</v>
          </cell>
          <cell r="GF51">
            <v>0</v>
          </cell>
          <cell r="GG51">
            <v>0</v>
          </cell>
          <cell r="GH51">
            <v>2.4500000000000006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P51">
            <v>2.4500000000000006</v>
          </cell>
        </row>
        <row r="52">
          <cell r="J52">
            <v>17.02</v>
          </cell>
          <cell r="M52">
            <v>1.02</v>
          </cell>
          <cell r="N52">
            <v>18.04</v>
          </cell>
          <cell r="P52">
            <v>17.02</v>
          </cell>
          <cell r="Y52">
            <v>16.61</v>
          </cell>
          <cell r="AB52">
            <v>1</v>
          </cell>
          <cell r="AC52">
            <v>17.61</v>
          </cell>
          <cell r="AE52">
            <v>16.61</v>
          </cell>
          <cell r="AN52">
            <v>16.25</v>
          </cell>
          <cell r="AQ52">
            <v>0.98</v>
          </cell>
          <cell r="AR52">
            <v>17.23</v>
          </cell>
          <cell r="AT52">
            <v>16.25</v>
          </cell>
          <cell r="BC52">
            <v>15.77</v>
          </cell>
          <cell r="BF52">
            <v>0.95</v>
          </cell>
          <cell r="BG52">
            <v>16.72</v>
          </cell>
          <cell r="BI52">
            <v>15.77</v>
          </cell>
          <cell r="BR52">
            <v>14.92</v>
          </cell>
          <cell r="BU52">
            <v>0.9</v>
          </cell>
          <cell r="BV52">
            <v>15.82</v>
          </cell>
          <cell r="BX52">
            <v>14.92</v>
          </cell>
          <cell r="CG52">
            <v>14.64</v>
          </cell>
          <cell r="CJ52">
            <v>0.88</v>
          </cell>
          <cell r="CK52">
            <v>15.520000000000001</v>
          </cell>
          <cell r="CM52">
            <v>14.64</v>
          </cell>
          <cell r="CV52">
            <v>15.11</v>
          </cell>
          <cell r="CY52">
            <v>0.91</v>
          </cell>
          <cell r="CZ52">
            <v>16.02</v>
          </cell>
          <cell r="DB52">
            <v>15.11</v>
          </cell>
          <cell r="DK52">
            <v>15.48</v>
          </cell>
          <cell r="DN52">
            <v>0.93</v>
          </cell>
          <cell r="DO52">
            <v>16.41</v>
          </cell>
          <cell r="DQ52">
            <v>15.48</v>
          </cell>
          <cell r="DZ52">
            <v>16.52</v>
          </cell>
          <cell r="EC52">
            <v>0.99</v>
          </cell>
          <cell r="ED52">
            <v>17.509999999999998</v>
          </cell>
          <cell r="EF52">
            <v>16.52</v>
          </cell>
          <cell r="EO52">
            <v>17.39</v>
          </cell>
          <cell r="ER52">
            <v>1.04</v>
          </cell>
          <cell r="ES52">
            <v>18.43</v>
          </cell>
          <cell r="EU52">
            <v>17.39</v>
          </cell>
          <cell r="FD52">
            <v>17.73</v>
          </cell>
          <cell r="FG52">
            <v>1.06</v>
          </cell>
          <cell r="FH52">
            <v>18.79</v>
          </cell>
          <cell r="FJ52">
            <v>17.73</v>
          </cell>
          <cell r="FS52">
            <v>18.47</v>
          </cell>
          <cell r="FV52">
            <v>1.11</v>
          </cell>
          <cell r="FW52">
            <v>19.58</v>
          </cell>
          <cell r="FY52">
            <v>18.47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16.325833333333332</v>
          </cell>
          <cell r="GK52">
            <v>0</v>
          </cell>
          <cell r="GL52">
            <v>0</v>
          </cell>
          <cell r="GM52">
            <v>0.9808333333333333</v>
          </cell>
          <cell r="GN52">
            <v>17.306666666666665</v>
          </cell>
          <cell r="GP52">
            <v>16.325833333333332</v>
          </cell>
        </row>
        <row r="53">
          <cell r="J53">
            <v>81.379</v>
          </cell>
          <cell r="M53">
            <v>4.88</v>
          </cell>
          <cell r="N53">
            <v>86.259</v>
          </cell>
          <cell r="P53">
            <v>81.379</v>
          </cell>
          <cell r="Y53">
            <v>82.481</v>
          </cell>
          <cell r="AB53">
            <v>4.95</v>
          </cell>
          <cell r="AC53">
            <v>87.431</v>
          </cell>
          <cell r="AE53">
            <v>82.481</v>
          </cell>
          <cell r="AN53">
            <v>79.867</v>
          </cell>
          <cell r="AQ53">
            <v>4.79</v>
          </cell>
          <cell r="AR53">
            <v>84.65700000000001</v>
          </cell>
          <cell r="AT53">
            <v>79.867</v>
          </cell>
          <cell r="BC53">
            <v>79.248</v>
          </cell>
          <cell r="BF53">
            <v>4.75</v>
          </cell>
          <cell r="BG53">
            <v>83.998</v>
          </cell>
          <cell r="BI53">
            <v>79.248</v>
          </cell>
          <cell r="BR53">
            <v>75.609</v>
          </cell>
          <cell r="BU53">
            <v>4.54</v>
          </cell>
          <cell r="BV53">
            <v>80.149</v>
          </cell>
          <cell r="BX53">
            <v>75.609</v>
          </cell>
          <cell r="CG53">
            <v>74.287</v>
          </cell>
          <cell r="CJ53">
            <v>4.46</v>
          </cell>
          <cell r="CK53">
            <v>78.747</v>
          </cell>
          <cell r="CM53">
            <v>74.287</v>
          </cell>
          <cell r="CV53">
            <v>73.565</v>
          </cell>
          <cell r="CY53">
            <v>4.41</v>
          </cell>
          <cell r="CZ53">
            <v>77.975</v>
          </cell>
          <cell r="DB53">
            <v>73.565</v>
          </cell>
          <cell r="DK53">
            <v>74.003</v>
          </cell>
          <cell r="DN53">
            <v>4.44</v>
          </cell>
          <cell r="DO53">
            <v>78.443</v>
          </cell>
          <cell r="DQ53">
            <v>74.003</v>
          </cell>
          <cell r="DZ53">
            <v>72.65</v>
          </cell>
          <cell r="EC53">
            <v>4.36</v>
          </cell>
          <cell r="ED53">
            <v>77.01</v>
          </cell>
          <cell r="EF53">
            <v>72.65</v>
          </cell>
          <cell r="EO53">
            <v>78.195</v>
          </cell>
          <cell r="ER53">
            <v>4.69</v>
          </cell>
          <cell r="ES53">
            <v>82.88499999999999</v>
          </cell>
          <cell r="EU53">
            <v>78.195</v>
          </cell>
          <cell r="FD53">
            <v>81.334</v>
          </cell>
          <cell r="FG53">
            <v>4.88</v>
          </cell>
          <cell r="FH53">
            <v>86.214</v>
          </cell>
          <cell r="FJ53">
            <v>81.334</v>
          </cell>
          <cell r="FS53">
            <v>83.044</v>
          </cell>
          <cell r="FV53">
            <v>4.98</v>
          </cell>
          <cell r="FW53">
            <v>88.024</v>
          </cell>
          <cell r="FY53">
            <v>83.044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77.97183333333334</v>
          </cell>
          <cell r="GK53">
            <v>0</v>
          </cell>
          <cell r="GL53">
            <v>0</v>
          </cell>
          <cell r="GM53">
            <v>4.6775</v>
          </cell>
          <cell r="GN53">
            <v>82.64933333333333</v>
          </cell>
          <cell r="GP53">
            <v>77.97183333333334</v>
          </cell>
        </row>
        <row r="54">
          <cell r="J54">
            <v>41.1</v>
          </cell>
          <cell r="M54">
            <v>2.47</v>
          </cell>
          <cell r="N54">
            <v>43.57</v>
          </cell>
          <cell r="P54">
            <v>41.1</v>
          </cell>
          <cell r="Y54">
            <v>42.5</v>
          </cell>
          <cell r="AB54">
            <v>2.55</v>
          </cell>
          <cell r="AC54">
            <v>45.05</v>
          </cell>
          <cell r="AE54">
            <v>42.5</v>
          </cell>
          <cell r="AN54">
            <v>42.5</v>
          </cell>
          <cell r="AQ54">
            <v>2.55</v>
          </cell>
          <cell r="AR54">
            <v>45.05</v>
          </cell>
          <cell r="AT54">
            <v>42.5</v>
          </cell>
          <cell r="BC54">
            <v>41.8</v>
          </cell>
          <cell r="BF54">
            <v>2.51</v>
          </cell>
          <cell r="BG54">
            <v>44.309999999999995</v>
          </cell>
          <cell r="BI54">
            <v>41.8</v>
          </cell>
          <cell r="BR54">
            <v>41.8</v>
          </cell>
          <cell r="BU54">
            <v>2.51</v>
          </cell>
          <cell r="BV54">
            <v>44.309999999999995</v>
          </cell>
          <cell r="BX54">
            <v>41.8</v>
          </cell>
          <cell r="CG54">
            <v>27</v>
          </cell>
          <cell r="CJ54">
            <v>1.62</v>
          </cell>
          <cell r="CK54">
            <v>28.62</v>
          </cell>
          <cell r="CM54">
            <v>27</v>
          </cell>
          <cell r="CV54">
            <v>40</v>
          </cell>
          <cell r="CY54">
            <v>2.4</v>
          </cell>
          <cell r="CZ54">
            <v>42.4</v>
          </cell>
          <cell r="DB54">
            <v>40</v>
          </cell>
          <cell r="DK54">
            <v>42.5</v>
          </cell>
          <cell r="DN54">
            <v>2.55</v>
          </cell>
          <cell r="DO54">
            <v>45.05</v>
          </cell>
          <cell r="DQ54">
            <v>42.5</v>
          </cell>
          <cell r="DZ54">
            <v>42.5</v>
          </cell>
          <cell r="EC54">
            <v>2.55</v>
          </cell>
          <cell r="ED54">
            <v>45.05</v>
          </cell>
          <cell r="EF54">
            <v>42.5</v>
          </cell>
          <cell r="EO54">
            <v>41.8</v>
          </cell>
          <cell r="ER54">
            <v>2.51</v>
          </cell>
          <cell r="ES54">
            <v>44.309999999999995</v>
          </cell>
          <cell r="EU54">
            <v>41.8</v>
          </cell>
          <cell r="FD54">
            <v>42.5</v>
          </cell>
          <cell r="FG54">
            <v>2.55</v>
          </cell>
          <cell r="FH54">
            <v>45.05</v>
          </cell>
          <cell r="FJ54">
            <v>42.5</v>
          </cell>
          <cell r="FS54">
            <v>41.8</v>
          </cell>
          <cell r="FV54">
            <v>2.51</v>
          </cell>
          <cell r="FW54">
            <v>44.309999999999995</v>
          </cell>
          <cell r="FY54">
            <v>41.8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40.650000000000006</v>
          </cell>
          <cell r="GK54">
            <v>0</v>
          </cell>
          <cell r="GL54">
            <v>0</v>
          </cell>
          <cell r="GM54">
            <v>2.4399999999999995</v>
          </cell>
          <cell r="GN54">
            <v>43.09</v>
          </cell>
          <cell r="GP54">
            <v>40.650000000000006</v>
          </cell>
        </row>
        <row r="55">
          <cell r="J55">
            <v>6.18</v>
          </cell>
          <cell r="M55">
            <v>0.37</v>
          </cell>
          <cell r="N55">
            <v>6.55</v>
          </cell>
          <cell r="P55">
            <v>6.18</v>
          </cell>
          <cell r="Y55">
            <v>6.699999999999999</v>
          </cell>
          <cell r="AB55">
            <v>0.4</v>
          </cell>
          <cell r="AC55">
            <v>7.1</v>
          </cell>
          <cell r="AE55">
            <v>6.699999999999999</v>
          </cell>
          <cell r="AN55">
            <v>5.91</v>
          </cell>
          <cell r="AQ55">
            <v>0.35</v>
          </cell>
          <cell r="AR55">
            <v>6.26</v>
          </cell>
          <cell r="AT55">
            <v>5.91</v>
          </cell>
          <cell r="BC55">
            <v>5.630000000000001</v>
          </cell>
          <cell r="BF55">
            <v>0.34</v>
          </cell>
          <cell r="BG55">
            <v>5.970000000000001</v>
          </cell>
          <cell r="BI55">
            <v>5.630000000000001</v>
          </cell>
          <cell r="BR55">
            <v>5.18</v>
          </cell>
          <cell r="BU55">
            <v>0.31</v>
          </cell>
          <cell r="BV55">
            <v>5.489999999999999</v>
          </cell>
          <cell r="BX55">
            <v>5.18</v>
          </cell>
          <cell r="CG55">
            <v>5.07</v>
          </cell>
          <cell r="CJ55">
            <v>0.3</v>
          </cell>
          <cell r="CK55">
            <v>5.37</v>
          </cell>
          <cell r="CM55">
            <v>5.07</v>
          </cell>
          <cell r="CV55">
            <v>5.18</v>
          </cell>
          <cell r="CY55">
            <v>0.31</v>
          </cell>
          <cell r="CZ55">
            <v>5.489999999999999</v>
          </cell>
          <cell r="DB55">
            <v>5.18</v>
          </cell>
          <cell r="DK55">
            <v>5.039999999999999</v>
          </cell>
          <cell r="DN55">
            <v>0.3</v>
          </cell>
          <cell r="DO55">
            <v>5.339999999999999</v>
          </cell>
          <cell r="DQ55">
            <v>5.039999999999999</v>
          </cell>
          <cell r="DZ55">
            <v>5.349999999999998</v>
          </cell>
          <cell r="EC55">
            <v>0.32</v>
          </cell>
          <cell r="ED55">
            <v>5.669999999999998</v>
          </cell>
          <cell r="EF55">
            <v>5.349999999999998</v>
          </cell>
          <cell r="EO55">
            <v>5.640000000000001</v>
          </cell>
          <cell r="ER55">
            <v>0.34</v>
          </cell>
          <cell r="ES55">
            <v>5.98</v>
          </cell>
          <cell r="EU55">
            <v>5.640000000000001</v>
          </cell>
          <cell r="FD55">
            <v>5.98</v>
          </cell>
          <cell r="FG55">
            <v>0.36</v>
          </cell>
          <cell r="FH55">
            <v>6.340000000000001</v>
          </cell>
          <cell r="FJ55">
            <v>5.98</v>
          </cell>
          <cell r="FS55">
            <v>6.050000000000001</v>
          </cell>
          <cell r="FV55">
            <v>0.36</v>
          </cell>
          <cell r="FW55">
            <v>6.410000000000001</v>
          </cell>
          <cell r="FY55">
            <v>6.050000000000001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5.659166666666667</v>
          </cell>
          <cell r="GK55">
            <v>0</v>
          </cell>
          <cell r="GL55">
            <v>0</v>
          </cell>
          <cell r="GM55">
            <v>0.3383333333333333</v>
          </cell>
          <cell r="GN55">
            <v>5.9975</v>
          </cell>
          <cell r="GP55">
            <v>5.659166666666667</v>
          </cell>
        </row>
        <row r="56">
          <cell r="J56">
            <v>12.91</v>
          </cell>
          <cell r="M56">
            <v>0.77</v>
          </cell>
          <cell r="N56">
            <v>13.68</v>
          </cell>
          <cell r="P56">
            <v>12.91</v>
          </cell>
          <cell r="Y56">
            <v>13.990000000000002</v>
          </cell>
          <cell r="AB56">
            <v>0.84</v>
          </cell>
          <cell r="AC56">
            <v>14.830000000000002</v>
          </cell>
          <cell r="AE56">
            <v>13.990000000000002</v>
          </cell>
          <cell r="AN56">
            <v>12.91</v>
          </cell>
          <cell r="AQ56">
            <v>0.77</v>
          </cell>
          <cell r="AR56">
            <v>13.68</v>
          </cell>
          <cell r="AT56">
            <v>12.91</v>
          </cell>
          <cell r="BC56">
            <v>13.06</v>
          </cell>
          <cell r="BF56">
            <v>0.78</v>
          </cell>
          <cell r="BG56">
            <v>13.84</v>
          </cell>
          <cell r="BI56">
            <v>13.06</v>
          </cell>
          <cell r="BR56">
            <v>12.09</v>
          </cell>
          <cell r="BU56">
            <v>0.73</v>
          </cell>
          <cell r="BV56">
            <v>12.82</v>
          </cell>
          <cell r="BX56">
            <v>12.09</v>
          </cell>
          <cell r="CG56">
            <v>12.64</v>
          </cell>
          <cell r="CJ56">
            <v>0.76</v>
          </cell>
          <cell r="CK56">
            <v>13.4</v>
          </cell>
          <cell r="CM56">
            <v>12.64</v>
          </cell>
          <cell r="CV56">
            <v>12.23</v>
          </cell>
          <cell r="CY56">
            <v>0.73</v>
          </cell>
          <cell r="CZ56">
            <v>12.96</v>
          </cell>
          <cell r="DB56">
            <v>12.23</v>
          </cell>
          <cell r="DK56">
            <v>12.23</v>
          </cell>
          <cell r="DN56">
            <v>0.73</v>
          </cell>
          <cell r="DO56">
            <v>12.96</v>
          </cell>
          <cell r="DQ56">
            <v>12.23</v>
          </cell>
          <cell r="DZ56">
            <v>12.64</v>
          </cell>
          <cell r="EC56">
            <v>0.76</v>
          </cell>
          <cell r="ED56">
            <v>13.4</v>
          </cell>
          <cell r="EF56">
            <v>12.64</v>
          </cell>
          <cell r="EO56">
            <v>12.77</v>
          </cell>
          <cell r="ER56">
            <v>0.77</v>
          </cell>
          <cell r="ES56">
            <v>13.54</v>
          </cell>
          <cell r="EU56">
            <v>12.77</v>
          </cell>
          <cell r="FD56">
            <v>13.48</v>
          </cell>
          <cell r="FG56">
            <v>0.81</v>
          </cell>
          <cell r="FH56">
            <v>14.290000000000001</v>
          </cell>
          <cell r="FJ56">
            <v>13.48</v>
          </cell>
          <cell r="FS56">
            <v>13.04</v>
          </cell>
          <cell r="FV56">
            <v>0.78</v>
          </cell>
          <cell r="FW56">
            <v>13.819999999999999</v>
          </cell>
          <cell r="FY56">
            <v>13.04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12.832500000000001</v>
          </cell>
          <cell r="GK56">
            <v>0</v>
          </cell>
          <cell r="GL56">
            <v>0</v>
          </cell>
          <cell r="GM56">
            <v>0.7691666666666667</v>
          </cell>
          <cell r="GN56">
            <v>13.601666666666668</v>
          </cell>
          <cell r="GP56">
            <v>12.832500000000001</v>
          </cell>
        </row>
        <row r="57">
          <cell r="J57">
            <v>14.72</v>
          </cell>
          <cell r="M57">
            <v>0.88</v>
          </cell>
          <cell r="N57">
            <v>15.600000000000001</v>
          </cell>
          <cell r="P57">
            <v>14.72</v>
          </cell>
          <cell r="Y57">
            <v>16.92</v>
          </cell>
          <cell r="AB57">
            <v>1.02</v>
          </cell>
          <cell r="AC57">
            <v>17.94</v>
          </cell>
          <cell r="AE57">
            <v>16.92</v>
          </cell>
          <cell r="AN57">
            <v>15.82</v>
          </cell>
          <cell r="AQ57">
            <v>0.95</v>
          </cell>
          <cell r="AR57">
            <v>16.77</v>
          </cell>
          <cell r="AT57">
            <v>15.82</v>
          </cell>
          <cell r="BC57">
            <v>11.42</v>
          </cell>
          <cell r="BF57">
            <v>0.69</v>
          </cell>
          <cell r="BG57">
            <v>12.11</v>
          </cell>
          <cell r="BI57">
            <v>11.42</v>
          </cell>
          <cell r="BR57">
            <v>9.32</v>
          </cell>
          <cell r="BU57">
            <v>0.56</v>
          </cell>
          <cell r="BV57">
            <v>9.88</v>
          </cell>
          <cell r="BX57">
            <v>9.32</v>
          </cell>
          <cell r="CG57">
            <v>9.62</v>
          </cell>
          <cell r="CJ57">
            <v>0.58</v>
          </cell>
          <cell r="CK57">
            <v>10.2</v>
          </cell>
          <cell r="CM57">
            <v>9.62</v>
          </cell>
          <cell r="CV57">
            <v>8.82</v>
          </cell>
          <cell r="CY57">
            <v>0.53</v>
          </cell>
          <cell r="CZ57">
            <v>9.35</v>
          </cell>
          <cell r="DB57">
            <v>8.82</v>
          </cell>
          <cell r="DK57">
            <v>9.72</v>
          </cell>
          <cell r="DN57">
            <v>0.58</v>
          </cell>
          <cell r="DO57">
            <v>10.3</v>
          </cell>
          <cell r="DQ57">
            <v>9.72</v>
          </cell>
          <cell r="DZ57">
            <v>9.42</v>
          </cell>
          <cell r="EC57">
            <v>0.57</v>
          </cell>
          <cell r="ED57">
            <v>9.99</v>
          </cell>
          <cell r="EF57">
            <v>9.42</v>
          </cell>
          <cell r="EO57">
            <v>12.12</v>
          </cell>
          <cell r="ER57">
            <v>0.73</v>
          </cell>
          <cell r="ES57">
            <v>12.85</v>
          </cell>
          <cell r="EU57">
            <v>12.12</v>
          </cell>
          <cell r="FD57">
            <v>14.32</v>
          </cell>
          <cell r="FG57">
            <v>0.86</v>
          </cell>
          <cell r="FH57">
            <v>15.18</v>
          </cell>
          <cell r="FJ57">
            <v>14.32</v>
          </cell>
          <cell r="FS57">
            <v>16.02</v>
          </cell>
          <cell r="FV57">
            <v>0.96</v>
          </cell>
          <cell r="FW57">
            <v>16.98</v>
          </cell>
          <cell r="FY57">
            <v>16.02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12.353333333333337</v>
          </cell>
          <cell r="GK57">
            <v>0</v>
          </cell>
          <cell r="GL57">
            <v>0</v>
          </cell>
          <cell r="GM57">
            <v>0.7425</v>
          </cell>
          <cell r="GN57">
            <v>13.095833333333331</v>
          </cell>
          <cell r="GP57">
            <v>12.353333333333337</v>
          </cell>
        </row>
        <row r="58">
          <cell r="J58">
            <v>159</v>
          </cell>
          <cell r="M58">
            <v>9.54</v>
          </cell>
          <cell r="N58">
            <v>168.54</v>
          </cell>
          <cell r="P58">
            <v>159</v>
          </cell>
          <cell r="Y58">
            <v>147</v>
          </cell>
          <cell r="AB58">
            <v>8.82</v>
          </cell>
          <cell r="AC58">
            <v>155.82</v>
          </cell>
          <cell r="AE58">
            <v>147</v>
          </cell>
          <cell r="AN58">
            <v>119</v>
          </cell>
          <cell r="AQ58">
            <v>7.14</v>
          </cell>
          <cell r="AR58">
            <v>126.14</v>
          </cell>
          <cell r="AT58">
            <v>119</v>
          </cell>
          <cell r="BC58">
            <v>121</v>
          </cell>
          <cell r="BF58">
            <v>7.26</v>
          </cell>
          <cell r="BG58">
            <v>128.26</v>
          </cell>
          <cell r="BI58">
            <v>121</v>
          </cell>
          <cell r="BR58">
            <v>115</v>
          </cell>
          <cell r="BU58">
            <v>6.9</v>
          </cell>
          <cell r="BV58">
            <v>121.9</v>
          </cell>
          <cell r="BX58">
            <v>115</v>
          </cell>
          <cell r="CG58">
            <v>132</v>
          </cell>
          <cell r="CJ58">
            <v>7.92</v>
          </cell>
          <cell r="CK58">
            <v>139.92</v>
          </cell>
          <cell r="CM58">
            <v>132</v>
          </cell>
          <cell r="CV58">
            <v>136.3</v>
          </cell>
          <cell r="CY58">
            <v>8.18</v>
          </cell>
          <cell r="CZ58">
            <v>144.48000000000002</v>
          </cell>
          <cell r="DB58">
            <v>136.3</v>
          </cell>
          <cell r="DK58">
            <v>142</v>
          </cell>
          <cell r="DN58">
            <v>8.52</v>
          </cell>
          <cell r="DO58">
            <v>150.52</v>
          </cell>
          <cell r="DQ58">
            <v>142</v>
          </cell>
          <cell r="DZ58">
            <v>133</v>
          </cell>
          <cell r="EC58">
            <v>7.98</v>
          </cell>
          <cell r="ED58">
            <v>140.98</v>
          </cell>
          <cell r="EF58">
            <v>133</v>
          </cell>
          <cell r="EO58">
            <v>135</v>
          </cell>
          <cell r="ER58">
            <v>8.1</v>
          </cell>
          <cell r="ES58">
            <v>143.1</v>
          </cell>
          <cell r="EU58">
            <v>135</v>
          </cell>
          <cell r="FD58">
            <v>144</v>
          </cell>
          <cell r="FG58">
            <v>8.64</v>
          </cell>
          <cell r="FH58">
            <v>152.64</v>
          </cell>
          <cell r="FJ58">
            <v>144</v>
          </cell>
          <cell r="FS58">
            <v>159</v>
          </cell>
          <cell r="FV58">
            <v>9.54</v>
          </cell>
          <cell r="FW58">
            <v>168.54</v>
          </cell>
          <cell r="FY58">
            <v>159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136.85833333333332</v>
          </cell>
          <cell r="GK58">
            <v>0</v>
          </cell>
          <cell r="GL58">
            <v>0</v>
          </cell>
          <cell r="GM58">
            <v>8.211666666666666</v>
          </cell>
          <cell r="GN58">
            <v>145.07000000000002</v>
          </cell>
          <cell r="GP58">
            <v>136.85833333333332</v>
          </cell>
        </row>
        <row r="59">
          <cell r="J59">
            <v>19.69</v>
          </cell>
          <cell r="M59">
            <v>1.18</v>
          </cell>
          <cell r="N59">
            <v>20.87</v>
          </cell>
          <cell r="P59">
            <v>19.69</v>
          </cell>
          <cell r="Y59">
            <v>19.79</v>
          </cell>
          <cell r="AB59">
            <v>1.19</v>
          </cell>
          <cell r="AC59">
            <v>20.98</v>
          </cell>
          <cell r="AE59">
            <v>19.79</v>
          </cell>
          <cell r="AN59">
            <v>19.68</v>
          </cell>
          <cell r="AQ59">
            <v>1.18</v>
          </cell>
          <cell r="AR59">
            <v>20.86</v>
          </cell>
          <cell r="AT59">
            <v>19.68</v>
          </cell>
          <cell r="BC59">
            <v>19.02</v>
          </cell>
          <cell r="BF59">
            <v>1.14</v>
          </cell>
          <cell r="BG59">
            <v>20.16</v>
          </cell>
          <cell r="BI59">
            <v>19.02</v>
          </cell>
          <cell r="BR59">
            <v>14.99</v>
          </cell>
          <cell r="BU59">
            <v>0.9</v>
          </cell>
          <cell r="BV59">
            <v>15.89</v>
          </cell>
          <cell r="BX59">
            <v>14.99</v>
          </cell>
          <cell r="CG59">
            <v>15.14</v>
          </cell>
          <cell r="CJ59">
            <v>0.91</v>
          </cell>
          <cell r="CK59">
            <v>16.05</v>
          </cell>
          <cell r="CM59">
            <v>15.14</v>
          </cell>
          <cell r="CV59">
            <v>15.13</v>
          </cell>
          <cell r="CY59">
            <v>0.91</v>
          </cell>
          <cell r="CZ59">
            <v>16.04</v>
          </cell>
          <cell r="DB59">
            <v>15.13</v>
          </cell>
          <cell r="DK59">
            <v>16.06</v>
          </cell>
          <cell r="DN59">
            <v>0.96</v>
          </cell>
          <cell r="DO59">
            <v>17.02</v>
          </cell>
          <cell r="DQ59">
            <v>16.06</v>
          </cell>
          <cell r="DZ59">
            <v>17.06</v>
          </cell>
          <cell r="EC59">
            <v>1.02</v>
          </cell>
          <cell r="ED59">
            <v>18.08</v>
          </cell>
          <cell r="EF59">
            <v>17.06</v>
          </cell>
          <cell r="EO59">
            <v>19.65</v>
          </cell>
          <cell r="ER59">
            <v>1.18</v>
          </cell>
          <cell r="ES59">
            <v>20.83</v>
          </cell>
          <cell r="EU59">
            <v>19.65</v>
          </cell>
          <cell r="FD59">
            <v>19.65</v>
          </cell>
          <cell r="FG59">
            <v>1.18</v>
          </cell>
          <cell r="FH59">
            <v>20.83</v>
          </cell>
          <cell r="FJ59">
            <v>19.65</v>
          </cell>
          <cell r="FS59">
            <v>19.8</v>
          </cell>
          <cell r="FV59">
            <v>1.19</v>
          </cell>
          <cell r="FW59">
            <v>20.990000000000002</v>
          </cell>
          <cell r="FY59">
            <v>19.8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17.971666666666668</v>
          </cell>
          <cell r="GK59">
            <v>0</v>
          </cell>
          <cell r="GL59">
            <v>0</v>
          </cell>
          <cell r="GM59">
            <v>1.0783333333333334</v>
          </cell>
          <cell r="GN59">
            <v>19.05</v>
          </cell>
          <cell r="GP59">
            <v>17.971666666666668</v>
          </cell>
        </row>
        <row r="61">
          <cell r="D61">
            <v>12</v>
          </cell>
          <cell r="E61">
            <v>6</v>
          </cell>
          <cell r="F61">
            <v>6</v>
          </cell>
          <cell r="G61">
            <v>6</v>
          </cell>
          <cell r="J61">
            <v>-5.5</v>
          </cell>
          <cell r="K61" t="str">
            <v>*)</v>
          </cell>
          <cell r="N61">
            <v>-5.5</v>
          </cell>
          <cell r="O61" t="str">
            <v>*)</v>
          </cell>
          <cell r="P61">
            <v>0.5</v>
          </cell>
          <cell r="S61">
            <v>12</v>
          </cell>
          <cell r="T61">
            <v>5.4</v>
          </cell>
          <cell r="U61">
            <v>5.4</v>
          </cell>
          <cell r="V61">
            <v>5.4</v>
          </cell>
          <cell r="Y61">
            <v>-4.9</v>
          </cell>
          <cell r="Z61" t="str">
            <v>*)</v>
          </cell>
          <cell r="AC61">
            <v>-4.9</v>
          </cell>
          <cell r="AD61" t="str">
            <v>*)</v>
          </cell>
          <cell r="AE61">
            <v>0.5</v>
          </cell>
          <cell r="AH61">
            <v>12</v>
          </cell>
          <cell r="AI61">
            <v>5.5</v>
          </cell>
          <cell r="AJ61">
            <v>5.5</v>
          </cell>
          <cell r="AK61">
            <v>5.5</v>
          </cell>
          <cell r="AN61">
            <v>-5</v>
          </cell>
          <cell r="AO61" t="str">
            <v>*)</v>
          </cell>
          <cell r="AR61">
            <v>-5</v>
          </cell>
          <cell r="AS61" t="str">
            <v>*)</v>
          </cell>
          <cell r="AT61">
            <v>0.5</v>
          </cell>
          <cell r="AW61">
            <v>12</v>
          </cell>
          <cell r="AX61">
            <v>4.2</v>
          </cell>
          <cell r="AY61">
            <v>4.2</v>
          </cell>
          <cell r="AZ61">
            <v>4.2</v>
          </cell>
          <cell r="BC61">
            <v>-3.5</v>
          </cell>
          <cell r="BD61" t="str">
            <v>*)</v>
          </cell>
          <cell r="BG61">
            <v>-3.5</v>
          </cell>
          <cell r="BH61" t="str">
            <v>*)</v>
          </cell>
          <cell r="BI61">
            <v>0.7</v>
          </cell>
          <cell r="BL61">
            <v>12</v>
          </cell>
          <cell r="BM61">
            <v>1.3</v>
          </cell>
          <cell r="BN61">
            <v>1.3</v>
          </cell>
          <cell r="BO61">
            <v>1.3</v>
          </cell>
          <cell r="BR61">
            <v>-1</v>
          </cell>
          <cell r="BS61" t="str">
            <v>*)</v>
          </cell>
          <cell r="BV61">
            <v>-1</v>
          </cell>
          <cell r="BW61" t="str">
            <v>*)</v>
          </cell>
          <cell r="BX61">
            <v>0.3</v>
          </cell>
          <cell r="CA61">
            <v>12</v>
          </cell>
          <cell r="CB61">
            <v>2</v>
          </cell>
          <cell r="CC61">
            <v>2</v>
          </cell>
          <cell r="CD61">
            <v>2</v>
          </cell>
          <cell r="CG61">
            <v>-1.7</v>
          </cell>
          <cell r="CH61" t="str">
            <v>*)</v>
          </cell>
          <cell r="CK61">
            <v>-1.7</v>
          </cell>
          <cell r="CL61" t="str">
            <v>*)</v>
          </cell>
          <cell r="CM61">
            <v>0.3</v>
          </cell>
          <cell r="CP61">
            <v>12</v>
          </cell>
          <cell r="CQ61">
            <v>3.2</v>
          </cell>
          <cell r="CR61">
            <v>3.2</v>
          </cell>
          <cell r="CS61">
            <v>3.2</v>
          </cell>
          <cell r="CV61">
            <v>-2.8000000000000003</v>
          </cell>
          <cell r="CW61" t="str">
            <v>*)</v>
          </cell>
          <cell r="CZ61">
            <v>-2.8000000000000003</v>
          </cell>
          <cell r="DA61" t="str">
            <v>*)</v>
          </cell>
          <cell r="DB61">
            <v>0.4</v>
          </cell>
          <cell r="DE61">
            <v>12</v>
          </cell>
          <cell r="DF61">
            <v>3.2</v>
          </cell>
          <cell r="DG61">
            <v>3.2</v>
          </cell>
          <cell r="DH61">
            <v>3.2</v>
          </cell>
          <cell r="DK61">
            <v>-2.8000000000000003</v>
          </cell>
          <cell r="DL61" t="str">
            <v>*)</v>
          </cell>
          <cell r="DO61">
            <v>-2.8000000000000003</v>
          </cell>
          <cell r="DP61" t="str">
            <v>*)</v>
          </cell>
          <cell r="DQ61">
            <v>0.4</v>
          </cell>
          <cell r="DT61">
            <v>12</v>
          </cell>
          <cell r="DU61">
            <v>3.4</v>
          </cell>
          <cell r="DV61">
            <v>3.4</v>
          </cell>
          <cell r="DW61">
            <v>3.4</v>
          </cell>
          <cell r="DZ61">
            <v>-3</v>
          </cell>
          <cell r="EA61" t="str">
            <v>*)</v>
          </cell>
          <cell r="ED61">
            <v>-3</v>
          </cell>
          <cell r="EE61" t="str">
            <v>*)</v>
          </cell>
          <cell r="EF61">
            <v>0.4</v>
          </cell>
          <cell r="EI61">
            <v>12</v>
          </cell>
          <cell r="EJ61">
            <v>4.8</v>
          </cell>
          <cell r="EK61">
            <v>4.8</v>
          </cell>
          <cell r="EL61">
            <v>4.8</v>
          </cell>
          <cell r="EO61">
            <v>-4.3999999999999995</v>
          </cell>
          <cell r="EP61" t="str">
            <v>*)</v>
          </cell>
          <cell r="ES61">
            <v>-4.3999999999999995</v>
          </cell>
          <cell r="ET61" t="str">
            <v>*)</v>
          </cell>
          <cell r="EU61">
            <v>0.4</v>
          </cell>
          <cell r="EX61">
            <v>12</v>
          </cell>
          <cell r="EY61">
            <v>5.3</v>
          </cell>
          <cell r="EZ61">
            <v>5.3</v>
          </cell>
          <cell r="FA61">
            <v>5.3</v>
          </cell>
          <cell r="FD61">
            <v>-4.8</v>
          </cell>
          <cell r="FE61" t="str">
            <v>*)</v>
          </cell>
          <cell r="FH61">
            <v>-4.8</v>
          </cell>
          <cell r="FI61" t="str">
            <v>*)</v>
          </cell>
          <cell r="FJ61">
            <v>0.5</v>
          </cell>
          <cell r="FM61">
            <v>12</v>
          </cell>
          <cell r="FN61">
            <v>5.6</v>
          </cell>
          <cell r="FO61">
            <v>5.6</v>
          </cell>
          <cell r="FP61">
            <v>5.6</v>
          </cell>
          <cell r="FS61">
            <v>-5.1</v>
          </cell>
          <cell r="FT61" t="str">
            <v>*)</v>
          </cell>
          <cell r="FW61">
            <v>-5.1</v>
          </cell>
          <cell r="FX61" t="str">
            <v>*)</v>
          </cell>
          <cell r="FY61">
            <v>0.5</v>
          </cell>
          <cell r="GD61">
            <v>12</v>
          </cell>
          <cell r="GE61">
            <v>4.158333333333333</v>
          </cell>
          <cell r="GF61">
            <v>4.158333333333333</v>
          </cell>
          <cell r="GG61">
            <v>4.158333333333333</v>
          </cell>
          <cell r="GH61">
            <v>0</v>
          </cell>
          <cell r="GJ61">
            <v>-3.7083333333333326</v>
          </cell>
          <cell r="GK61" t="e">
            <v>#VALUE!</v>
          </cell>
          <cell r="GL61">
            <v>0</v>
          </cell>
          <cell r="GM61">
            <v>0</v>
          </cell>
          <cell r="GN61">
            <v>-3.7083333333333326</v>
          </cell>
          <cell r="GP61">
            <v>0.44999999999999996</v>
          </cell>
        </row>
        <row r="63">
          <cell r="D63">
            <v>196.8</v>
          </cell>
          <cell r="E63">
            <v>196.3</v>
          </cell>
          <cell r="F63">
            <v>156.1</v>
          </cell>
          <cell r="G63">
            <v>156.1</v>
          </cell>
          <cell r="J63">
            <v>730.54</v>
          </cell>
          <cell r="M63">
            <v>51.73</v>
          </cell>
          <cell r="N63">
            <v>782.27</v>
          </cell>
          <cell r="P63">
            <v>886.64</v>
          </cell>
          <cell r="S63">
            <v>196.8</v>
          </cell>
          <cell r="T63">
            <v>196.3</v>
          </cell>
          <cell r="U63">
            <v>169.1</v>
          </cell>
          <cell r="V63">
            <v>169.1</v>
          </cell>
          <cell r="Y63">
            <v>681.7200000000001</v>
          </cell>
          <cell r="AB63">
            <v>49.510000000000005</v>
          </cell>
          <cell r="AC63">
            <v>731.2300000000001</v>
          </cell>
          <cell r="AE63">
            <v>850.8200000000002</v>
          </cell>
          <cell r="AH63">
            <v>196.8</v>
          </cell>
          <cell r="AI63">
            <v>196.3</v>
          </cell>
          <cell r="AJ63">
            <v>142.1</v>
          </cell>
          <cell r="AK63">
            <v>142.1</v>
          </cell>
          <cell r="AN63">
            <v>706.1699999999998</v>
          </cell>
          <cell r="AQ63">
            <v>49.550000000000004</v>
          </cell>
          <cell r="AR63">
            <v>755.7199999999998</v>
          </cell>
          <cell r="AT63">
            <v>848.2699999999999</v>
          </cell>
          <cell r="AW63">
            <v>196.8</v>
          </cell>
          <cell r="AX63">
            <v>195.4</v>
          </cell>
          <cell r="AY63">
            <v>80.7</v>
          </cell>
          <cell r="AZ63">
            <v>80.7</v>
          </cell>
          <cell r="BC63">
            <v>647.14</v>
          </cell>
          <cell r="BF63">
            <v>42.779999999999994</v>
          </cell>
          <cell r="BG63">
            <v>689.92</v>
          </cell>
          <cell r="BI63">
            <v>727.84</v>
          </cell>
          <cell r="BL63">
            <v>196.8</v>
          </cell>
          <cell r="BM63">
            <v>194.5</v>
          </cell>
          <cell r="BN63">
            <v>52.3</v>
          </cell>
          <cell r="BO63">
            <v>52.3</v>
          </cell>
          <cell r="BR63">
            <v>617.48</v>
          </cell>
          <cell r="BU63">
            <v>39.61</v>
          </cell>
          <cell r="BV63">
            <v>657.09</v>
          </cell>
          <cell r="BX63">
            <v>669.78</v>
          </cell>
          <cell r="CA63">
            <v>196.8</v>
          </cell>
          <cell r="CB63">
            <v>195</v>
          </cell>
          <cell r="CC63">
            <v>53</v>
          </cell>
          <cell r="CD63">
            <v>53</v>
          </cell>
          <cell r="CG63">
            <v>600.46</v>
          </cell>
          <cell r="CJ63">
            <v>38.57</v>
          </cell>
          <cell r="CK63">
            <v>639.0300000000001</v>
          </cell>
          <cell r="CM63">
            <v>653.46</v>
          </cell>
          <cell r="CP63">
            <v>196.8</v>
          </cell>
          <cell r="CQ63">
            <v>195</v>
          </cell>
          <cell r="CR63">
            <v>53</v>
          </cell>
          <cell r="CS63">
            <v>53</v>
          </cell>
          <cell r="CV63">
            <v>609.1999999999999</v>
          </cell>
          <cell r="CY63">
            <v>39.080000000000005</v>
          </cell>
          <cell r="CZ63">
            <v>648.28</v>
          </cell>
          <cell r="DB63">
            <v>662.1999999999999</v>
          </cell>
          <cell r="DE63">
            <v>196.8</v>
          </cell>
          <cell r="DF63">
            <v>195</v>
          </cell>
          <cell r="DG63">
            <v>53</v>
          </cell>
          <cell r="DH63">
            <v>53</v>
          </cell>
          <cell r="DK63">
            <v>631.19</v>
          </cell>
          <cell r="DN63">
            <v>40.39999999999999</v>
          </cell>
          <cell r="DO63">
            <v>671.59</v>
          </cell>
          <cell r="DQ63">
            <v>684.19</v>
          </cell>
          <cell r="DT63">
            <v>196.8</v>
          </cell>
          <cell r="DU63">
            <v>194.5</v>
          </cell>
          <cell r="DV63">
            <v>52.3</v>
          </cell>
          <cell r="DW63">
            <v>52.3</v>
          </cell>
          <cell r="DZ63">
            <v>649.79</v>
          </cell>
          <cell r="EC63">
            <v>41.58999999999999</v>
          </cell>
          <cell r="ED63">
            <v>691.38</v>
          </cell>
          <cell r="EF63">
            <v>702.0899999999999</v>
          </cell>
          <cell r="EI63">
            <v>196.8</v>
          </cell>
          <cell r="EJ63">
            <v>195.4</v>
          </cell>
          <cell r="EK63">
            <v>96.4</v>
          </cell>
          <cell r="EL63">
            <v>96.4</v>
          </cell>
          <cell r="EO63">
            <v>682.36</v>
          </cell>
          <cell r="ER63">
            <v>45.739999999999995</v>
          </cell>
          <cell r="ES63">
            <v>728.1</v>
          </cell>
          <cell r="EU63">
            <v>778.76</v>
          </cell>
          <cell r="EX63">
            <v>196.8</v>
          </cell>
          <cell r="EY63">
            <v>196.3</v>
          </cell>
          <cell r="EZ63">
            <v>144.1</v>
          </cell>
          <cell r="FA63">
            <v>144.1</v>
          </cell>
          <cell r="FD63">
            <v>700.9099999999999</v>
          </cell>
          <cell r="FG63">
            <v>49.33</v>
          </cell>
          <cell r="FH63">
            <v>750.2399999999999</v>
          </cell>
          <cell r="FJ63">
            <v>845.0099999999999</v>
          </cell>
          <cell r="FM63">
            <v>196.8</v>
          </cell>
          <cell r="FN63">
            <v>196.3</v>
          </cell>
          <cell r="FO63">
            <v>161.1</v>
          </cell>
          <cell r="FP63">
            <v>161.1</v>
          </cell>
          <cell r="FS63">
            <v>746.32</v>
          </cell>
          <cell r="FV63">
            <v>52.92999999999999</v>
          </cell>
          <cell r="FW63">
            <v>799.25</v>
          </cell>
          <cell r="FY63">
            <v>907.4200000000001</v>
          </cell>
          <cell r="GD63">
            <v>196.79999999999998</v>
          </cell>
          <cell r="GE63">
            <v>195.525</v>
          </cell>
          <cell r="GF63">
            <v>101.10000000000001</v>
          </cell>
          <cell r="GG63">
            <v>101.10000000000001</v>
          </cell>
          <cell r="GH63">
            <v>0</v>
          </cell>
          <cell r="GJ63">
            <v>666.9399999999999</v>
          </cell>
          <cell r="GK63">
            <v>0</v>
          </cell>
          <cell r="GL63">
            <v>0</v>
          </cell>
          <cell r="GM63">
            <v>45.06833333333333</v>
          </cell>
          <cell r="GN63">
            <v>712.0083333333333</v>
          </cell>
          <cell r="GP63">
            <v>768.04</v>
          </cell>
        </row>
        <row r="64"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P64">
            <v>0</v>
          </cell>
        </row>
        <row r="65">
          <cell r="D65">
            <v>192</v>
          </cell>
          <cell r="E65">
            <v>192</v>
          </cell>
          <cell r="F65">
            <v>152</v>
          </cell>
          <cell r="G65">
            <v>152</v>
          </cell>
          <cell r="J65">
            <v>-130.8</v>
          </cell>
          <cell r="N65">
            <v>-130.8</v>
          </cell>
          <cell r="P65">
            <v>21.2</v>
          </cell>
          <cell r="S65">
            <v>192</v>
          </cell>
          <cell r="T65">
            <v>192</v>
          </cell>
          <cell r="U65">
            <v>165</v>
          </cell>
          <cell r="V65">
            <v>165</v>
          </cell>
          <cell r="Y65">
            <v>-142.6</v>
          </cell>
          <cell r="AC65">
            <v>-142.6</v>
          </cell>
          <cell r="AE65">
            <v>22.4</v>
          </cell>
          <cell r="AH65">
            <v>192</v>
          </cell>
          <cell r="AI65">
            <v>192</v>
          </cell>
          <cell r="AJ65">
            <v>138</v>
          </cell>
          <cell r="AK65">
            <v>138</v>
          </cell>
          <cell r="AN65">
            <v>-118.6</v>
          </cell>
          <cell r="AR65">
            <v>-118.6</v>
          </cell>
          <cell r="AT65">
            <v>19.4</v>
          </cell>
          <cell r="AW65">
            <v>192</v>
          </cell>
          <cell r="AX65">
            <v>192</v>
          </cell>
          <cell r="AY65">
            <v>77.5</v>
          </cell>
          <cell r="AZ65">
            <v>77.5</v>
          </cell>
          <cell r="BC65">
            <v>-64.6</v>
          </cell>
          <cell r="BG65">
            <v>-64.6</v>
          </cell>
          <cell r="BI65">
            <v>12.9</v>
          </cell>
          <cell r="BL65">
            <v>192</v>
          </cell>
          <cell r="BM65">
            <v>192</v>
          </cell>
          <cell r="BN65">
            <v>50</v>
          </cell>
          <cell r="BO65">
            <v>50</v>
          </cell>
          <cell r="BR65">
            <v>-41.7</v>
          </cell>
          <cell r="BV65">
            <v>-41.7</v>
          </cell>
          <cell r="BX65">
            <v>8.3</v>
          </cell>
          <cell r="CA65">
            <v>192</v>
          </cell>
          <cell r="CB65">
            <v>192</v>
          </cell>
          <cell r="CC65">
            <v>50</v>
          </cell>
          <cell r="CD65">
            <v>50</v>
          </cell>
          <cell r="CG65">
            <v>-41.1</v>
          </cell>
          <cell r="CK65">
            <v>-41.1</v>
          </cell>
          <cell r="CM65">
            <v>8.9</v>
          </cell>
          <cell r="CP65">
            <v>192</v>
          </cell>
          <cell r="CQ65">
            <v>192</v>
          </cell>
          <cell r="CR65">
            <v>50</v>
          </cell>
          <cell r="CS65">
            <v>50</v>
          </cell>
          <cell r="CV65">
            <v>-40.9</v>
          </cell>
          <cell r="CZ65">
            <v>-40.9</v>
          </cell>
          <cell r="DB65">
            <v>9.1</v>
          </cell>
          <cell r="DE65">
            <v>192</v>
          </cell>
          <cell r="DF65">
            <v>192</v>
          </cell>
          <cell r="DG65">
            <v>50</v>
          </cell>
          <cell r="DH65">
            <v>50</v>
          </cell>
          <cell r="DK65">
            <v>-41</v>
          </cell>
          <cell r="DO65">
            <v>-41</v>
          </cell>
          <cell r="DQ65">
            <v>9</v>
          </cell>
          <cell r="DT65">
            <v>192</v>
          </cell>
          <cell r="DU65">
            <v>192</v>
          </cell>
          <cell r="DV65">
            <v>50</v>
          </cell>
          <cell r="DW65">
            <v>50</v>
          </cell>
          <cell r="DZ65">
            <v>-42.2</v>
          </cell>
          <cell r="ED65">
            <v>-42.2</v>
          </cell>
          <cell r="EF65">
            <v>7.8</v>
          </cell>
          <cell r="EI65">
            <v>192</v>
          </cell>
          <cell r="EJ65">
            <v>192</v>
          </cell>
          <cell r="EK65">
            <v>93</v>
          </cell>
          <cell r="EL65">
            <v>93</v>
          </cell>
          <cell r="EO65">
            <v>-79.2</v>
          </cell>
          <cell r="ES65">
            <v>-79.2</v>
          </cell>
          <cell r="EU65">
            <v>13.8</v>
          </cell>
          <cell r="EX65">
            <v>192</v>
          </cell>
          <cell r="EY65">
            <v>192</v>
          </cell>
          <cell r="EZ65">
            <v>140</v>
          </cell>
          <cell r="FA65">
            <v>140</v>
          </cell>
          <cell r="FD65">
            <v>-120.4</v>
          </cell>
          <cell r="FH65">
            <v>-120.4</v>
          </cell>
          <cell r="FJ65">
            <v>19.6</v>
          </cell>
          <cell r="FM65">
            <v>192</v>
          </cell>
          <cell r="FN65">
            <v>192</v>
          </cell>
          <cell r="FO65">
            <v>157</v>
          </cell>
          <cell r="FP65">
            <v>157</v>
          </cell>
          <cell r="FS65">
            <v>-134.9</v>
          </cell>
          <cell r="FW65">
            <v>-134.9</v>
          </cell>
          <cell r="FY65">
            <v>22.1</v>
          </cell>
          <cell r="GD65">
            <v>192</v>
          </cell>
          <cell r="GE65">
            <v>192</v>
          </cell>
          <cell r="GF65">
            <v>97.70833333333333</v>
          </cell>
          <cell r="GG65">
            <v>97.70833333333333</v>
          </cell>
          <cell r="GH65">
            <v>0</v>
          </cell>
          <cell r="GJ65">
            <v>-83.16666666666667</v>
          </cell>
          <cell r="GK65">
            <v>0</v>
          </cell>
          <cell r="GL65">
            <v>0</v>
          </cell>
          <cell r="GM65">
            <v>0</v>
          </cell>
          <cell r="GN65">
            <v>-83.16666666666667</v>
          </cell>
          <cell r="GP65">
            <v>14.541666666666666</v>
          </cell>
        </row>
        <row r="66">
          <cell r="D66">
            <v>4.8</v>
          </cell>
          <cell r="E66">
            <v>4.3</v>
          </cell>
          <cell r="F66">
            <v>4.1</v>
          </cell>
          <cell r="G66">
            <v>4.1</v>
          </cell>
          <cell r="J66">
            <v>-0.6999999999999997</v>
          </cell>
          <cell r="N66">
            <v>-0.6999999999999997</v>
          </cell>
          <cell r="P66">
            <v>3.4</v>
          </cell>
          <cell r="S66">
            <v>4.8</v>
          </cell>
          <cell r="T66">
            <v>4.3</v>
          </cell>
          <cell r="U66">
            <v>4.1</v>
          </cell>
          <cell r="V66">
            <v>4.1</v>
          </cell>
          <cell r="Y66">
            <v>-0.7999999999999998</v>
          </cell>
          <cell r="AC66">
            <v>-0.7999999999999998</v>
          </cell>
          <cell r="AE66">
            <v>3.3</v>
          </cell>
          <cell r="AH66">
            <v>4.8</v>
          </cell>
          <cell r="AI66">
            <v>4.3</v>
          </cell>
          <cell r="AJ66">
            <v>4.1</v>
          </cell>
          <cell r="AK66">
            <v>4.1</v>
          </cell>
          <cell r="AN66">
            <v>-0.8999999999999995</v>
          </cell>
          <cell r="AR66">
            <v>-0.8999999999999995</v>
          </cell>
          <cell r="AT66">
            <v>3.2</v>
          </cell>
          <cell r="AW66">
            <v>4.8</v>
          </cell>
          <cell r="AX66">
            <v>3.4</v>
          </cell>
          <cell r="AY66">
            <v>3.2</v>
          </cell>
          <cell r="AZ66">
            <v>3.2</v>
          </cell>
          <cell r="BC66">
            <v>-1.1</v>
          </cell>
          <cell r="BG66">
            <v>-1.1</v>
          </cell>
          <cell r="BI66">
            <v>2.1</v>
          </cell>
          <cell r="BL66">
            <v>4.8</v>
          </cell>
          <cell r="BM66">
            <v>2.5</v>
          </cell>
          <cell r="BN66">
            <v>2.3</v>
          </cell>
          <cell r="BO66">
            <v>2.3</v>
          </cell>
          <cell r="BR66">
            <v>-0.9999999999999998</v>
          </cell>
          <cell r="BV66">
            <v>-0.9999999999999998</v>
          </cell>
          <cell r="BX66">
            <v>1.3</v>
          </cell>
          <cell r="CA66">
            <v>4.8</v>
          </cell>
          <cell r="CB66">
            <v>3</v>
          </cell>
          <cell r="CC66">
            <v>3</v>
          </cell>
          <cell r="CD66">
            <v>3</v>
          </cell>
          <cell r="CG66">
            <v>-1.2</v>
          </cell>
          <cell r="CK66">
            <v>-1.2</v>
          </cell>
          <cell r="CM66">
            <v>1.8</v>
          </cell>
          <cell r="CP66">
            <v>4.8</v>
          </cell>
          <cell r="CQ66">
            <v>3</v>
          </cell>
          <cell r="CR66">
            <v>3</v>
          </cell>
          <cell r="CS66">
            <v>3</v>
          </cell>
          <cell r="CV66">
            <v>-1.2</v>
          </cell>
          <cell r="CZ66">
            <v>-1.2</v>
          </cell>
          <cell r="DB66">
            <v>1.8</v>
          </cell>
          <cell r="DE66">
            <v>4.8</v>
          </cell>
          <cell r="DF66">
            <v>3</v>
          </cell>
          <cell r="DG66">
            <v>3</v>
          </cell>
          <cell r="DH66">
            <v>3</v>
          </cell>
          <cell r="DK66">
            <v>-1.2</v>
          </cell>
          <cell r="DO66">
            <v>-1.2</v>
          </cell>
          <cell r="DQ66">
            <v>1.8</v>
          </cell>
          <cell r="DT66">
            <v>4.8</v>
          </cell>
          <cell r="DU66">
            <v>2.5</v>
          </cell>
          <cell r="DV66">
            <v>2.3</v>
          </cell>
          <cell r="DW66">
            <v>2.3</v>
          </cell>
          <cell r="DZ66">
            <v>-1.1999999999999997</v>
          </cell>
          <cell r="ED66">
            <v>-1.1999999999999997</v>
          </cell>
          <cell r="EF66">
            <v>1.1</v>
          </cell>
          <cell r="EI66">
            <v>4.8</v>
          </cell>
          <cell r="EJ66">
            <v>3.4</v>
          </cell>
          <cell r="EK66">
            <v>3.4</v>
          </cell>
          <cell r="EL66">
            <v>3.4</v>
          </cell>
          <cell r="EO66">
            <v>-0.8999999999999999</v>
          </cell>
          <cell r="ES66">
            <v>-0.8999999999999999</v>
          </cell>
          <cell r="EU66">
            <v>2.5</v>
          </cell>
          <cell r="EX66">
            <v>4.8</v>
          </cell>
          <cell r="EY66">
            <v>4.3</v>
          </cell>
          <cell r="EZ66">
            <v>4.1</v>
          </cell>
          <cell r="FA66">
            <v>4.1</v>
          </cell>
          <cell r="FD66">
            <v>-1.0999999999999996</v>
          </cell>
          <cell r="FH66">
            <v>-1.0999999999999996</v>
          </cell>
          <cell r="FJ66">
            <v>3</v>
          </cell>
          <cell r="FM66">
            <v>4.8</v>
          </cell>
          <cell r="FN66">
            <v>4.3</v>
          </cell>
          <cell r="FO66">
            <v>4.1</v>
          </cell>
          <cell r="FP66">
            <v>4.1</v>
          </cell>
          <cell r="FS66">
            <v>-0.8999999999999995</v>
          </cell>
          <cell r="FW66">
            <v>-0.8999999999999995</v>
          </cell>
          <cell r="FY66">
            <v>3.2</v>
          </cell>
          <cell r="GD66">
            <v>4.799999999999999</v>
          </cell>
          <cell r="GE66">
            <v>3.524999999999999</v>
          </cell>
          <cell r="GF66">
            <v>3.391666666666667</v>
          </cell>
          <cell r="GG66">
            <v>3.391666666666667</v>
          </cell>
          <cell r="GH66">
            <v>0</v>
          </cell>
          <cell r="GJ66">
            <v>-1.0166666666666666</v>
          </cell>
          <cell r="GK66">
            <v>0</v>
          </cell>
          <cell r="GL66">
            <v>0</v>
          </cell>
          <cell r="GM66">
            <v>0</v>
          </cell>
          <cell r="GN66">
            <v>-1.0166666666666666</v>
          </cell>
          <cell r="GP66">
            <v>2.375</v>
          </cell>
        </row>
        <row r="67">
          <cell r="J67">
            <v>593.8399999999999</v>
          </cell>
          <cell r="M67">
            <v>35.63</v>
          </cell>
          <cell r="N67">
            <v>629.4699999999999</v>
          </cell>
          <cell r="P67">
            <v>593.8399999999999</v>
          </cell>
          <cell r="Y67">
            <v>553.39</v>
          </cell>
          <cell r="AB67">
            <v>33.2</v>
          </cell>
          <cell r="AC67">
            <v>586.59</v>
          </cell>
          <cell r="AE67">
            <v>553.39</v>
          </cell>
          <cell r="AN67">
            <v>556.6899999999999</v>
          </cell>
          <cell r="AQ67">
            <v>33.4</v>
          </cell>
          <cell r="AR67">
            <v>590.0899999999999</v>
          </cell>
          <cell r="AT67">
            <v>556.6899999999999</v>
          </cell>
          <cell r="BC67">
            <v>457.13</v>
          </cell>
          <cell r="BF67">
            <v>27.43</v>
          </cell>
          <cell r="BG67">
            <v>484.56</v>
          </cell>
          <cell r="BI67">
            <v>457.13</v>
          </cell>
          <cell r="BR67">
            <v>406.9</v>
          </cell>
          <cell r="BU67">
            <v>24.41</v>
          </cell>
          <cell r="BV67">
            <v>431.31</v>
          </cell>
          <cell r="BX67">
            <v>406.9</v>
          </cell>
          <cell r="CG67">
            <v>389.17</v>
          </cell>
          <cell r="CJ67">
            <v>23.35</v>
          </cell>
          <cell r="CK67">
            <v>412.52000000000004</v>
          </cell>
          <cell r="CM67">
            <v>389.17</v>
          </cell>
          <cell r="CV67">
            <v>389.79999999999995</v>
          </cell>
          <cell r="CY67">
            <v>23.39</v>
          </cell>
          <cell r="CZ67">
            <v>413.18999999999994</v>
          </cell>
          <cell r="DB67">
            <v>389.79999999999995</v>
          </cell>
          <cell r="DK67">
            <v>409.33000000000004</v>
          </cell>
          <cell r="DN67">
            <v>24.56</v>
          </cell>
          <cell r="DO67">
            <v>433.89000000000004</v>
          </cell>
          <cell r="DQ67">
            <v>409.33000000000004</v>
          </cell>
          <cell r="DZ67">
            <v>434.2</v>
          </cell>
          <cell r="EC67">
            <v>26.05</v>
          </cell>
          <cell r="ED67">
            <v>460.25</v>
          </cell>
          <cell r="EF67">
            <v>434.2</v>
          </cell>
          <cell r="EO67">
            <v>488.03</v>
          </cell>
          <cell r="ER67">
            <v>29.28</v>
          </cell>
          <cell r="ES67">
            <v>517.31</v>
          </cell>
          <cell r="EU67">
            <v>488.03</v>
          </cell>
          <cell r="FD67">
            <v>546.7399999999999</v>
          </cell>
          <cell r="FG67">
            <v>32.8</v>
          </cell>
          <cell r="FH67">
            <v>579.5399999999998</v>
          </cell>
          <cell r="FJ67">
            <v>546.7399999999999</v>
          </cell>
          <cell r="FS67">
            <v>602.7400000000001</v>
          </cell>
          <cell r="FV67">
            <v>36.16</v>
          </cell>
          <cell r="FW67">
            <v>638.9000000000001</v>
          </cell>
          <cell r="FY67">
            <v>602.7400000000001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485.66333333333336</v>
          </cell>
          <cell r="GK67">
            <v>0</v>
          </cell>
          <cell r="GL67">
            <v>0</v>
          </cell>
          <cell r="GM67">
            <v>29.138333333333332</v>
          </cell>
          <cell r="GN67">
            <v>514.8016666666667</v>
          </cell>
          <cell r="GP67">
            <v>485.66333333333336</v>
          </cell>
        </row>
        <row r="68"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P68">
            <v>0</v>
          </cell>
        </row>
        <row r="69">
          <cell r="J69">
            <v>0</v>
          </cell>
          <cell r="N69">
            <v>0</v>
          </cell>
          <cell r="Y69">
            <v>0</v>
          </cell>
          <cell r="AC69">
            <v>0</v>
          </cell>
          <cell r="AN69">
            <v>0</v>
          </cell>
          <cell r="AR69">
            <v>0</v>
          </cell>
          <cell r="BC69">
            <v>0</v>
          </cell>
          <cell r="BG69">
            <v>0</v>
          </cell>
          <cell r="BR69">
            <v>0</v>
          </cell>
          <cell r="BV69">
            <v>0</v>
          </cell>
          <cell r="CG69">
            <v>0</v>
          </cell>
          <cell r="CK69">
            <v>0</v>
          </cell>
          <cell r="CV69">
            <v>0</v>
          </cell>
          <cell r="CZ69">
            <v>0</v>
          </cell>
          <cell r="DK69">
            <v>0</v>
          </cell>
          <cell r="DO69">
            <v>0</v>
          </cell>
          <cell r="DZ69">
            <v>0</v>
          </cell>
          <cell r="ED69">
            <v>0</v>
          </cell>
          <cell r="EO69">
            <v>0</v>
          </cell>
          <cell r="ES69">
            <v>0</v>
          </cell>
          <cell r="FD69">
            <v>0</v>
          </cell>
          <cell r="FH69">
            <v>0</v>
          </cell>
          <cell r="FS69">
            <v>0</v>
          </cell>
          <cell r="FW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P69">
            <v>0</v>
          </cell>
        </row>
        <row r="70">
          <cell r="J70">
            <v>593.8399999999999</v>
          </cell>
          <cell r="M70">
            <v>35.63</v>
          </cell>
          <cell r="N70">
            <v>629.4699999999999</v>
          </cell>
          <cell r="Y70">
            <v>553.39</v>
          </cell>
          <cell r="AB70">
            <v>33.2</v>
          </cell>
          <cell r="AC70">
            <v>586.59</v>
          </cell>
          <cell r="AN70">
            <v>556.6899999999999</v>
          </cell>
          <cell r="AQ70">
            <v>33.4</v>
          </cell>
          <cell r="AR70">
            <v>590.0899999999999</v>
          </cell>
          <cell r="BC70">
            <v>457.13</v>
          </cell>
          <cell r="BF70">
            <v>27.43</v>
          </cell>
          <cell r="BG70">
            <v>484.56</v>
          </cell>
          <cell r="BR70">
            <v>406.9</v>
          </cell>
          <cell r="BU70">
            <v>24.41</v>
          </cell>
          <cell r="BV70">
            <v>431.31</v>
          </cell>
          <cell r="CG70">
            <v>389.17</v>
          </cell>
          <cell r="CJ70">
            <v>23.35</v>
          </cell>
          <cell r="CK70">
            <v>412.52000000000004</v>
          </cell>
          <cell r="CV70">
            <v>389.79999999999995</v>
          </cell>
          <cell r="CY70">
            <v>23.39</v>
          </cell>
          <cell r="CZ70">
            <v>413.18999999999994</v>
          </cell>
          <cell r="DK70">
            <v>409.33000000000004</v>
          </cell>
          <cell r="DN70">
            <v>24.56</v>
          </cell>
          <cell r="DO70">
            <v>433.89000000000004</v>
          </cell>
          <cell r="DZ70">
            <v>434.2</v>
          </cell>
          <cell r="EC70">
            <v>26.05</v>
          </cell>
          <cell r="ED70">
            <v>460.25</v>
          </cell>
          <cell r="EO70">
            <v>488.03</v>
          </cell>
          <cell r="ER70">
            <v>29.28</v>
          </cell>
          <cell r="ES70">
            <v>517.31</v>
          </cell>
          <cell r="FD70">
            <v>546.7399999999999</v>
          </cell>
          <cell r="FG70">
            <v>32.8</v>
          </cell>
          <cell r="FH70">
            <v>579.5399999999998</v>
          </cell>
          <cell r="FS70">
            <v>602.7400000000001</v>
          </cell>
          <cell r="FV70">
            <v>36.16</v>
          </cell>
          <cell r="FW70">
            <v>638.9000000000001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485.66333333333336</v>
          </cell>
          <cell r="GK70">
            <v>0</v>
          </cell>
          <cell r="GL70">
            <v>0</v>
          </cell>
          <cell r="GM70">
            <v>29.138333333333332</v>
          </cell>
          <cell r="GN70">
            <v>514.8016666666667</v>
          </cell>
          <cell r="GP70">
            <v>0</v>
          </cell>
        </row>
        <row r="71">
          <cell r="J71">
            <v>252.92</v>
          </cell>
          <cell r="M71">
            <v>15.18</v>
          </cell>
          <cell r="N71">
            <v>268.09999999999997</v>
          </cell>
          <cell r="P71">
            <v>252.92</v>
          </cell>
          <cell r="Y71">
            <v>254.81</v>
          </cell>
          <cell r="AB71">
            <v>15.29</v>
          </cell>
          <cell r="AC71">
            <v>270.1</v>
          </cell>
          <cell r="AE71">
            <v>254.81</v>
          </cell>
          <cell r="AN71">
            <v>252.92</v>
          </cell>
          <cell r="AQ71">
            <v>15.18</v>
          </cell>
          <cell r="AR71">
            <v>268.09999999999997</v>
          </cell>
          <cell r="AT71">
            <v>252.92</v>
          </cell>
          <cell r="BC71">
            <v>240.09</v>
          </cell>
          <cell r="BF71">
            <v>14.41</v>
          </cell>
          <cell r="BG71">
            <v>254.5</v>
          </cell>
          <cell r="BI71">
            <v>240.09</v>
          </cell>
          <cell r="BR71">
            <v>238.02</v>
          </cell>
          <cell r="BU71">
            <v>14.28</v>
          </cell>
          <cell r="BV71">
            <v>252.3</v>
          </cell>
          <cell r="BX71">
            <v>238.02</v>
          </cell>
          <cell r="CG71">
            <v>238.02</v>
          </cell>
          <cell r="CJ71">
            <v>14.28</v>
          </cell>
          <cell r="CK71">
            <v>252.3</v>
          </cell>
          <cell r="CM71">
            <v>238.02</v>
          </cell>
          <cell r="CV71">
            <v>245.09</v>
          </cell>
          <cell r="CY71">
            <v>14.71</v>
          </cell>
          <cell r="CZ71">
            <v>259.8</v>
          </cell>
          <cell r="DB71">
            <v>245.09</v>
          </cell>
          <cell r="DK71">
            <v>246.98</v>
          </cell>
          <cell r="DN71">
            <v>14.82</v>
          </cell>
          <cell r="DO71">
            <v>261.8</v>
          </cell>
          <cell r="DQ71">
            <v>246.98</v>
          </cell>
          <cell r="DZ71">
            <v>243.21</v>
          </cell>
          <cell r="EC71">
            <v>14.59</v>
          </cell>
          <cell r="ED71">
            <v>257.8</v>
          </cell>
          <cell r="EF71">
            <v>243.21</v>
          </cell>
          <cell r="EO71">
            <v>258.58</v>
          </cell>
          <cell r="ER71">
            <v>15.51</v>
          </cell>
          <cell r="ES71">
            <v>274.09</v>
          </cell>
          <cell r="EU71">
            <v>258.58</v>
          </cell>
          <cell r="FD71">
            <v>258.58</v>
          </cell>
          <cell r="FG71">
            <v>15.51</v>
          </cell>
          <cell r="FH71">
            <v>274.09</v>
          </cell>
          <cell r="FJ71">
            <v>258.58</v>
          </cell>
          <cell r="FS71">
            <v>261.42</v>
          </cell>
          <cell r="FV71">
            <v>15.69</v>
          </cell>
          <cell r="FW71">
            <v>277.11</v>
          </cell>
          <cell r="FY71">
            <v>261.42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249.22</v>
          </cell>
          <cell r="GK71">
            <v>0</v>
          </cell>
          <cell r="GL71">
            <v>0</v>
          </cell>
          <cell r="GM71">
            <v>14.954166666666667</v>
          </cell>
          <cell r="GN71">
            <v>264.1741666666666</v>
          </cell>
          <cell r="GP71">
            <v>249.22</v>
          </cell>
        </row>
        <row r="72">
          <cell r="J72">
            <v>0.47</v>
          </cell>
          <cell r="M72">
            <v>0.03</v>
          </cell>
          <cell r="N72">
            <v>0.5</v>
          </cell>
          <cell r="P72">
            <v>0.47</v>
          </cell>
          <cell r="Y72">
            <v>0.47</v>
          </cell>
          <cell r="AB72">
            <v>0.03</v>
          </cell>
          <cell r="AC72">
            <v>0.5</v>
          </cell>
          <cell r="AE72">
            <v>0.47</v>
          </cell>
          <cell r="AN72">
            <v>0.47</v>
          </cell>
          <cell r="AQ72">
            <v>0.03</v>
          </cell>
          <cell r="AR72">
            <v>0.5</v>
          </cell>
          <cell r="AT72">
            <v>0.47</v>
          </cell>
          <cell r="BC72">
            <v>0.47</v>
          </cell>
          <cell r="BF72">
            <v>0.03</v>
          </cell>
          <cell r="BG72">
            <v>0.5</v>
          </cell>
          <cell r="BI72">
            <v>0.47</v>
          </cell>
          <cell r="BR72">
            <v>0.47</v>
          </cell>
          <cell r="BU72">
            <v>0.03</v>
          </cell>
          <cell r="BV72">
            <v>0.5</v>
          </cell>
          <cell r="BX72">
            <v>0.47</v>
          </cell>
          <cell r="CG72">
            <v>0.47</v>
          </cell>
          <cell r="CJ72">
            <v>0.03</v>
          </cell>
          <cell r="CK72">
            <v>0.5</v>
          </cell>
          <cell r="CM72">
            <v>0.47</v>
          </cell>
          <cell r="CV72">
            <v>0.47</v>
          </cell>
          <cell r="CY72">
            <v>0.03</v>
          </cell>
          <cell r="CZ72">
            <v>0.5</v>
          </cell>
          <cell r="DB72">
            <v>0.47</v>
          </cell>
          <cell r="DK72">
            <v>0.47</v>
          </cell>
          <cell r="DN72">
            <v>0.03</v>
          </cell>
          <cell r="DO72">
            <v>0.5</v>
          </cell>
          <cell r="DQ72">
            <v>0.47</v>
          </cell>
          <cell r="DZ72">
            <v>0.47</v>
          </cell>
          <cell r="EC72">
            <v>0.03</v>
          </cell>
          <cell r="ED72">
            <v>0.5</v>
          </cell>
          <cell r="EF72">
            <v>0.47</v>
          </cell>
          <cell r="EO72">
            <v>0.47</v>
          </cell>
          <cell r="ER72">
            <v>0.03</v>
          </cell>
          <cell r="ES72">
            <v>0.5</v>
          </cell>
          <cell r="EU72">
            <v>0.47</v>
          </cell>
          <cell r="FD72">
            <v>0.47</v>
          </cell>
          <cell r="FG72">
            <v>0.03</v>
          </cell>
          <cell r="FH72">
            <v>0.5</v>
          </cell>
          <cell r="FJ72">
            <v>0.47</v>
          </cell>
          <cell r="FS72">
            <v>0.47</v>
          </cell>
          <cell r="FV72">
            <v>0.03</v>
          </cell>
          <cell r="FW72">
            <v>0.5</v>
          </cell>
          <cell r="FY72">
            <v>0.47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0.4699999999999998</v>
          </cell>
          <cell r="GK72">
            <v>0</v>
          </cell>
          <cell r="GL72">
            <v>0</v>
          </cell>
          <cell r="GM72">
            <v>0.03000000000000001</v>
          </cell>
          <cell r="GN72">
            <v>0.5</v>
          </cell>
          <cell r="GP72">
            <v>0.4699999999999998</v>
          </cell>
        </row>
        <row r="73">
          <cell r="J73">
            <v>4.7</v>
          </cell>
          <cell r="M73">
            <v>0.28</v>
          </cell>
          <cell r="N73">
            <v>4.98</v>
          </cell>
          <cell r="P73">
            <v>4.7</v>
          </cell>
          <cell r="Y73">
            <v>5.2</v>
          </cell>
          <cell r="AB73">
            <v>0.31</v>
          </cell>
          <cell r="AC73">
            <v>5.51</v>
          </cell>
          <cell r="AE73">
            <v>5.2</v>
          </cell>
          <cell r="AN73">
            <v>4.8</v>
          </cell>
          <cell r="AQ73">
            <v>0.29</v>
          </cell>
          <cell r="AR73">
            <v>5.09</v>
          </cell>
          <cell r="AT73">
            <v>4.8</v>
          </cell>
          <cell r="BC73">
            <v>5.4</v>
          </cell>
          <cell r="BF73">
            <v>0.32</v>
          </cell>
          <cell r="BG73">
            <v>5.720000000000001</v>
          </cell>
          <cell r="BI73">
            <v>5.4</v>
          </cell>
          <cell r="BR73">
            <v>5.5</v>
          </cell>
          <cell r="BU73">
            <v>0.33</v>
          </cell>
          <cell r="BV73">
            <v>5.83</v>
          </cell>
          <cell r="BX73">
            <v>5.5</v>
          </cell>
          <cell r="CG73">
            <v>6.1</v>
          </cell>
          <cell r="CJ73">
            <v>0.37</v>
          </cell>
          <cell r="CK73">
            <v>6.47</v>
          </cell>
          <cell r="CM73">
            <v>6.1</v>
          </cell>
          <cell r="CV73">
            <v>6.4</v>
          </cell>
          <cell r="CY73">
            <v>0.38</v>
          </cell>
          <cell r="CZ73">
            <v>6.78</v>
          </cell>
          <cell r="DB73">
            <v>6.4</v>
          </cell>
          <cell r="DK73">
            <v>6.4</v>
          </cell>
          <cell r="DN73">
            <v>0.38</v>
          </cell>
          <cell r="DO73">
            <v>6.78</v>
          </cell>
          <cell r="DQ73">
            <v>6.4</v>
          </cell>
          <cell r="DZ73">
            <v>5.8</v>
          </cell>
          <cell r="EC73">
            <v>0.35</v>
          </cell>
          <cell r="ED73">
            <v>6.1499999999999995</v>
          </cell>
          <cell r="EF73">
            <v>5.8</v>
          </cell>
          <cell r="EO73">
            <v>5.4</v>
          </cell>
          <cell r="ER73">
            <v>0.32</v>
          </cell>
          <cell r="ES73">
            <v>5.720000000000001</v>
          </cell>
          <cell r="EU73">
            <v>5.4</v>
          </cell>
          <cell r="FD73">
            <v>5.4</v>
          </cell>
          <cell r="FG73">
            <v>0.32</v>
          </cell>
          <cell r="FH73">
            <v>5.720000000000001</v>
          </cell>
          <cell r="FJ73">
            <v>5.4</v>
          </cell>
          <cell r="FS73">
            <v>5.2</v>
          </cell>
          <cell r="FV73">
            <v>0.31</v>
          </cell>
          <cell r="FW73">
            <v>5.51</v>
          </cell>
          <cell r="FY73">
            <v>5.2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5.5249999999999995</v>
          </cell>
          <cell r="GK73">
            <v>0</v>
          </cell>
          <cell r="GL73">
            <v>0</v>
          </cell>
          <cell r="GM73">
            <v>0.33</v>
          </cell>
          <cell r="GN73">
            <v>5.855</v>
          </cell>
          <cell r="GP73">
            <v>5.5249999999999995</v>
          </cell>
        </row>
        <row r="74">
          <cell r="J74">
            <v>10.11</v>
          </cell>
          <cell r="M74">
            <v>0.61</v>
          </cell>
          <cell r="N74">
            <v>10.719999999999999</v>
          </cell>
          <cell r="P74">
            <v>10.11</v>
          </cell>
          <cell r="Y74">
            <v>11.25</v>
          </cell>
          <cell r="AB74">
            <v>0.68</v>
          </cell>
          <cell r="AC74">
            <v>11.93</v>
          </cell>
          <cell r="AE74">
            <v>11.25</v>
          </cell>
          <cell r="AN74">
            <v>10.79</v>
          </cell>
          <cell r="AQ74">
            <v>0.65</v>
          </cell>
          <cell r="AR74">
            <v>11.44</v>
          </cell>
          <cell r="AT74">
            <v>10.79</v>
          </cell>
          <cell r="BC74">
            <v>9.75</v>
          </cell>
          <cell r="BF74">
            <v>0.59</v>
          </cell>
          <cell r="BG74">
            <v>10.34</v>
          </cell>
          <cell r="BI74">
            <v>9.75</v>
          </cell>
          <cell r="BR74">
            <v>9.29</v>
          </cell>
          <cell r="BU74">
            <v>0.56</v>
          </cell>
          <cell r="BV74">
            <v>9.85</v>
          </cell>
          <cell r="BX74">
            <v>9.29</v>
          </cell>
          <cell r="CG74">
            <v>9</v>
          </cell>
          <cell r="CJ74">
            <v>0.54</v>
          </cell>
          <cell r="CK74">
            <v>9.54</v>
          </cell>
          <cell r="CM74">
            <v>9</v>
          </cell>
          <cell r="CV74">
            <v>9.54</v>
          </cell>
          <cell r="CY74">
            <v>0.57</v>
          </cell>
          <cell r="CZ74">
            <v>10.11</v>
          </cell>
          <cell r="DB74">
            <v>9.54</v>
          </cell>
          <cell r="DK74">
            <v>10.21</v>
          </cell>
          <cell r="DN74">
            <v>0.61</v>
          </cell>
          <cell r="DO74">
            <v>10.82</v>
          </cell>
          <cell r="DQ74">
            <v>10.21</v>
          </cell>
          <cell r="DZ74">
            <v>9.51</v>
          </cell>
          <cell r="EC74">
            <v>0.57</v>
          </cell>
          <cell r="ED74">
            <v>10.08</v>
          </cell>
          <cell r="EF74">
            <v>9.51</v>
          </cell>
          <cell r="EO74">
            <v>9.98</v>
          </cell>
          <cell r="ER74">
            <v>0.6</v>
          </cell>
          <cell r="ES74">
            <v>10.58</v>
          </cell>
          <cell r="EU74">
            <v>9.98</v>
          </cell>
          <cell r="FD74">
            <v>11.22</v>
          </cell>
          <cell r="FG74">
            <v>0.67</v>
          </cell>
          <cell r="FH74">
            <v>11.89</v>
          </cell>
          <cell r="FJ74">
            <v>11.22</v>
          </cell>
          <cell r="FS74">
            <v>12.29</v>
          </cell>
          <cell r="FV74">
            <v>0.74</v>
          </cell>
          <cell r="FW74">
            <v>13.03</v>
          </cell>
          <cell r="FY74">
            <v>12.29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10.245</v>
          </cell>
          <cell r="GK74">
            <v>0</v>
          </cell>
          <cell r="GL74">
            <v>0</v>
          </cell>
          <cell r="GM74">
            <v>0.6158333333333333</v>
          </cell>
          <cell r="GN74">
            <v>10.860833333333332</v>
          </cell>
          <cell r="GP74">
            <v>10.245</v>
          </cell>
        </row>
        <row r="76">
          <cell r="D76">
            <v>921.5</v>
          </cell>
          <cell r="E76">
            <v>861.1999999999999</v>
          </cell>
          <cell r="F76">
            <v>849.1999999999999</v>
          </cell>
          <cell r="G76">
            <v>524.1999999999999</v>
          </cell>
          <cell r="H76">
            <v>325</v>
          </cell>
          <cell r="J76">
            <v>662.0600000000001</v>
          </cell>
          <cell r="M76">
            <v>67.96000000000001</v>
          </cell>
          <cell r="N76">
            <v>730.0200000000001</v>
          </cell>
          <cell r="P76">
            <v>1511.26</v>
          </cell>
          <cell r="S76">
            <v>921.5</v>
          </cell>
          <cell r="T76">
            <v>863</v>
          </cell>
          <cell r="U76">
            <v>850.5</v>
          </cell>
          <cell r="V76">
            <v>525.5</v>
          </cell>
          <cell r="W76">
            <v>325</v>
          </cell>
          <cell r="Y76">
            <v>700.8200000000002</v>
          </cell>
          <cell r="AB76">
            <v>70.30000000000001</v>
          </cell>
          <cell r="AC76">
            <v>771.1200000000001</v>
          </cell>
          <cell r="AE76">
            <v>1551.3200000000002</v>
          </cell>
          <cell r="AH76">
            <v>921.5</v>
          </cell>
          <cell r="AI76">
            <v>849</v>
          </cell>
          <cell r="AJ76">
            <v>836.7</v>
          </cell>
          <cell r="AK76">
            <v>517.7</v>
          </cell>
          <cell r="AL76">
            <v>319</v>
          </cell>
          <cell r="AN76">
            <v>623.3699999999999</v>
          </cell>
          <cell r="AQ76">
            <v>64.93</v>
          </cell>
          <cell r="AR76">
            <v>688.3</v>
          </cell>
          <cell r="AT76">
            <v>1460.07</v>
          </cell>
          <cell r="AW76">
            <v>921.5</v>
          </cell>
          <cell r="AX76">
            <v>707</v>
          </cell>
          <cell r="AY76">
            <v>614.3</v>
          </cell>
          <cell r="AZ76">
            <v>332.3</v>
          </cell>
          <cell r="BA76">
            <v>282</v>
          </cell>
          <cell r="BC76">
            <v>685.97</v>
          </cell>
          <cell r="BF76">
            <v>58.290000000000006</v>
          </cell>
          <cell r="BG76">
            <v>744.26</v>
          </cell>
          <cell r="BI76">
            <v>1300.27</v>
          </cell>
          <cell r="BL76">
            <v>921.5</v>
          </cell>
          <cell r="BM76">
            <v>604.1</v>
          </cell>
          <cell r="BN76">
            <v>591.2</v>
          </cell>
          <cell r="BO76">
            <v>327.20000000000005</v>
          </cell>
          <cell r="BP76">
            <v>264</v>
          </cell>
          <cell r="BR76">
            <v>657.6299999999999</v>
          </cell>
          <cell r="BU76">
            <v>57.010000000000005</v>
          </cell>
          <cell r="BV76">
            <v>714.6399999999999</v>
          </cell>
          <cell r="BX76">
            <v>1248.83</v>
          </cell>
          <cell r="CA76">
            <v>921.5</v>
          </cell>
          <cell r="CB76">
            <v>600</v>
          </cell>
          <cell r="CC76">
            <v>506.08</v>
          </cell>
          <cell r="CD76">
            <v>253.07999999999998</v>
          </cell>
          <cell r="CE76">
            <v>253</v>
          </cell>
          <cell r="CG76">
            <v>697.3400000000001</v>
          </cell>
          <cell r="CJ76">
            <v>54.99000000000001</v>
          </cell>
          <cell r="CK76">
            <v>752.3300000000002</v>
          </cell>
          <cell r="CM76">
            <v>1203.42</v>
          </cell>
          <cell r="CP76">
            <v>921.5</v>
          </cell>
          <cell r="CQ76">
            <v>566.5</v>
          </cell>
          <cell r="CR76">
            <v>419.5</v>
          </cell>
          <cell r="CS76">
            <v>166.5</v>
          </cell>
          <cell r="CT76">
            <v>253</v>
          </cell>
          <cell r="CV76">
            <v>806.0799999999999</v>
          </cell>
          <cell r="CY76">
            <v>56.86</v>
          </cell>
          <cell r="CZ76">
            <v>862.9399999999999</v>
          </cell>
          <cell r="DB76">
            <v>1225.58</v>
          </cell>
          <cell r="DE76">
            <v>921.5</v>
          </cell>
          <cell r="DF76">
            <v>584.3</v>
          </cell>
          <cell r="DG76">
            <v>462.29999999999995</v>
          </cell>
          <cell r="DH76">
            <v>223.29999999999998</v>
          </cell>
          <cell r="DI76">
            <v>239</v>
          </cell>
          <cell r="DK76">
            <v>730.6200000000001</v>
          </cell>
          <cell r="DN76">
            <v>54.92</v>
          </cell>
          <cell r="DO76">
            <v>785.5400000000001</v>
          </cell>
          <cell r="DQ76">
            <v>1192.92</v>
          </cell>
          <cell r="DT76">
            <v>921.5</v>
          </cell>
          <cell r="DU76">
            <v>620.2</v>
          </cell>
          <cell r="DV76">
            <v>493.79999999999995</v>
          </cell>
          <cell r="DW76">
            <v>251.79999999999998</v>
          </cell>
          <cell r="DX76">
            <v>242</v>
          </cell>
          <cell r="DZ76">
            <v>680.2</v>
          </cell>
          <cell r="EC76">
            <v>53.61</v>
          </cell>
          <cell r="ED76">
            <v>733.8100000000001</v>
          </cell>
          <cell r="EF76">
            <v>1174</v>
          </cell>
          <cell r="EI76">
            <v>921.5</v>
          </cell>
          <cell r="EJ76">
            <v>718</v>
          </cell>
          <cell r="EK76">
            <v>701.7</v>
          </cell>
          <cell r="EL76">
            <v>421.70000000000005</v>
          </cell>
          <cell r="EM76">
            <v>280</v>
          </cell>
          <cell r="EO76">
            <v>588.1299999999999</v>
          </cell>
          <cell r="ER76">
            <v>58.099999999999994</v>
          </cell>
          <cell r="ES76">
            <v>646.2299999999999</v>
          </cell>
          <cell r="EU76">
            <v>1289.83</v>
          </cell>
          <cell r="EX76">
            <v>921.5</v>
          </cell>
          <cell r="EY76">
            <v>801</v>
          </cell>
          <cell r="EZ76">
            <v>786.1</v>
          </cell>
          <cell r="FA76">
            <v>504.1</v>
          </cell>
          <cell r="FB76">
            <v>282</v>
          </cell>
          <cell r="FD76">
            <v>551.0599999999998</v>
          </cell>
          <cell r="FG76">
            <v>59.69999999999999</v>
          </cell>
          <cell r="FH76">
            <v>610.7599999999998</v>
          </cell>
          <cell r="FJ76">
            <v>1337.1599999999999</v>
          </cell>
          <cell r="FM76">
            <v>921.5</v>
          </cell>
          <cell r="FN76">
            <v>816</v>
          </cell>
          <cell r="FO76">
            <v>798</v>
          </cell>
          <cell r="FP76">
            <v>523</v>
          </cell>
          <cell r="FQ76">
            <v>275</v>
          </cell>
          <cell r="FS76">
            <v>589.55</v>
          </cell>
          <cell r="FV76">
            <v>63.97</v>
          </cell>
          <cell r="FW76">
            <v>653.52</v>
          </cell>
          <cell r="FY76">
            <v>1387.55</v>
          </cell>
          <cell r="GD76">
            <v>921.5</v>
          </cell>
          <cell r="GE76">
            <v>715.8583333333335</v>
          </cell>
          <cell r="GF76">
            <v>380.86499999999995</v>
          </cell>
          <cell r="GG76">
            <v>380.86499999999995</v>
          </cell>
          <cell r="GH76">
            <v>278.25</v>
          </cell>
          <cell r="GJ76">
            <v>664.4025</v>
          </cell>
          <cell r="GK76">
            <v>0</v>
          </cell>
          <cell r="GL76">
            <v>0</v>
          </cell>
          <cell r="GM76">
            <v>60.05333333333334</v>
          </cell>
          <cell r="GN76">
            <v>724.4558333333333</v>
          </cell>
          <cell r="GP76">
            <v>1323.5175</v>
          </cell>
        </row>
        <row r="77"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P77">
            <v>0</v>
          </cell>
        </row>
        <row r="78">
          <cell r="D78">
            <v>515</v>
          </cell>
          <cell r="E78">
            <v>515</v>
          </cell>
          <cell r="F78">
            <v>505</v>
          </cell>
          <cell r="G78">
            <v>505</v>
          </cell>
          <cell r="J78">
            <v>-455.1</v>
          </cell>
          <cell r="N78">
            <v>-455.1</v>
          </cell>
          <cell r="P78">
            <v>49.9</v>
          </cell>
          <cell r="S78">
            <v>515</v>
          </cell>
          <cell r="T78">
            <v>515</v>
          </cell>
          <cell r="U78">
            <v>505</v>
          </cell>
          <cell r="V78">
            <v>505</v>
          </cell>
          <cell r="Y78">
            <v>-454.1</v>
          </cell>
          <cell r="AC78">
            <v>-454.1</v>
          </cell>
          <cell r="AE78">
            <v>50.9</v>
          </cell>
          <cell r="AH78">
            <v>515</v>
          </cell>
          <cell r="AI78">
            <v>510</v>
          </cell>
          <cell r="AJ78">
            <v>500</v>
          </cell>
          <cell r="AK78">
            <v>500</v>
          </cell>
          <cell r="AN78">
            <v>-452</v>
          </cell>
          <cell r="AR78">
            <v>-452</v>
          </cell>
          <cell r="AT78">
            <v>48</v>
          </cell>
          <cell r="AW78">
            <v>515</v>
          </cell>
          <cell r="AX78">
            <v>412</v>
          </cell>
          <cell r="AY78">
            <v>322</v>
          </cell>
          <cell r="AZ78">
            <v>322</v>
          </cell>
          <cell r="BC78">
            <v>-285.2</v>
          </cell>
          <cell r="BG78">
            <v>-285.2</v>
          </cell>
          <cell r="BI78">
            <v>36.8</v>
          </cell>
          <cell r="BL78">
            <v>515</v>
          </cell>
          <cell r="BM78">
            <v>333</v>
          </cell>
          <cell r="BN78">
            <v>323</v>
          </cell>
          <cell r="BO78">
            <v>323</v>
          </cell>
          <cell r="BR78">
            <v>-292.5</v>
          </cell>
          <cell r="BV78">
            <v>-292.5</v>
          </cell>
          <cell r="BX78">
            <v>30.5</v>
          </cell>
          <cell r="CA78">
            <v>515</v>
          </cell>
          <cell r="CB78">
            <v>340</v>
          </cell>
          <cell r="CC78">
            <v>250</v>
          </cell>
          <cell r="CD78">
            <v>250</v>
          </cell>
          <cell r="CG78">
            <v>-220.1</v>
          </cell>
          <cell r="CK78">
            <v>-220.1</v>
          </cell>
          <cell r="CM78">
            <v>29.9</v>
          </cell>
          <cell r="CP78">
            <v>515</v>
          </cell>
          <cell r="CQ78">
            <v>308</v>
          </cell>
          <cell r="CR78">
            <v>163</v>
          </cell>
          <cell r="CS78">
            <v>163</v>
          </cell>
          <cell r="CV78">
            <v>-138.9</v>
          </cell>
          <cell r="CZ78">
            <v>-138.9</v>
          </cell>
          <cell r="DB78">
            <v>24.1</v>
          </cell>
          <cell r="DE78">
            <v>515</v>
          </cell>
          <cell r="DF78">
            <v>339</v>
          </cell>
          <cell r="DG78">
            <v>219</v>
          </cell>
          <cell r="DH78">
            <v>219</v>
          </cell>
          <cell r="DK78">
            <v>-189.5</v>
          </cell>
          <cell r="DO78">
            <v>-189.5</v>
          </cell>
          <cell r="DQ78">
            <v>29.5</v>
          </cell>
          <cell r="DT78">
            <v>515</v>
          </cell>
          <cell r="DU78">
            <v>364</v>
          </cell>
          <cell r="DV78">
            <v>244</v>
          </cell>
          <cell r="DW78">
            <v>244</v>
          </cell>
          <cell r="DZ78">
            <v>-211.2</v>
          </cell>
          <cell r="ED78">
            <v>-211.2</v>
          </cell>
          <cell r="EF78">
            <v>32.8</v>
          </cell>
          <cell r="EI78">
            <v>515</v>
          </cell>
          <cell r="EJ78">
            <v>416</v>
          </cell>
          <cell r="EK78">
            <v>406</v>
          </cell>
          <cell r="EL78">
            <v>406</v>
          </cell>
          <cell r="EO78">
            <v>-367.4</v>
          </cell>
          <cell r="ES78">
            <v>-367.4</v>
          </cell>
          <cell r="EU78">
            <v>38.6</v>
          </cell>
          <cell r="EX78">
            <v>515</v>
          </cell>
          <cell r="EY78">
            <v>492</v>
          </cell>
          <cell r="EZ78">
            <v>482</v>
          </cell>
          <cell r="FA78">
            <v>482</v>
          </cell>
          <cell r="FD78">
            <v>-431.7</v>
          </cell>
          <cell r="FH78">
            <v>-431.7</v>
          </cell>
          <cell r="FJ78">
            <v>50.3</v>
          </cell>
          <cell r="FM78">
            <v>515</v>
          </cell>
          <cell r="FN78">
            <v>515</v>
          </cell>
          <cell r="FO78">
            <v>505</v>
          </cell>
          <cell r="FP78">
            <v>505</v>
          </cell>
          <cell r="FS78">
            <v>-454.8</v>
          </cell>
          <cell r="FW78">
            <v>-454.8</v>
          </cell>
          <cell r="FY78">
            <v>50.2</v>
          </cell>
          <cell r="GD78">
            <v>515</v>
          </cell>
          <cell r="GE78">
            <v>421.5833333333333</v>
          </cell>
          <cell r="GF78">
            <v>368.6666666666667</v>
          </cell>
          <cell r="GG78">
            <v>368.6666666666667</v>
          </cell>
          <cell r="GH78">
            <v>0</v>
          </cell>
          <cell r="GJ78">
            <v>-329.375</v>
          </cell>
          <cell r="GK78">
            <v>0</v>
          </cell>
          <cell r="GL78">
            <v>0</v>
          </cell>
          <cell r="GM78">
            <v>0</v>
          </cell>
          <cell r="GN78">
            <v>-329.375</v>
          </cell>
          <cell r="GP78">
            <v>39.291666666666664</v>
          </cell>
        </row>
        <row r="79">
          <cell r="D79">
            <v>10</v>
          </cell>
          <cell r="E79">
            <v>9.3</v>
          </cell>
          <cell r="F79">
            <v>9.3</v>
          </cell>
          <cell r="G79">
            <v>9.3</v>
          </cell>
          <cell r="J79">
            <v>-6.700000000000001</v>
          </cell>
          <cell r="N79">
            <v>-6.700000000000001</v>
          </cell>
          <cell r="P79">
            <v>2.6</v>
          </cell>
          <cell r="S79">
            <v>10</v>
          </cell>
          <cell r="T79">
            <v>10</v>
          </cell>
          <cell r="U79">
            <v>9.8</v>
          </cell>
          <cell r="V79">
            <v>9.8</v>
          </cell>
          <cell r="Y79">
            <v>-7.1000000000000005</v>
          </cell>
          <cell r="AC79">
            <v>-7.1000000000000005</v>
          </cell>
          <cell r="AE79">
            <v>2.7</v>
          </cell>
          <cell r="AH79">
            <v>10</v>
          </cell>
          <cell r="AI79">
            <v>9</v>
          </cell>
          <cell r="AJ79">
            <v>8.7</v>
          </cell>
          <cell r="AK79">
            <v>8.7</v>
          </cell>
          <cell r="AN79">
            <v>-6.199999999999999</v>
          </cell>
          <cell r="AR79">
            <v>-6.199999999999999</v>
          </cell>
          <cell r="AT79">
            <v>2.5</v>
          </cell>
          <cell r="AW79">
            <v>10</v>
          </cell>
          <cell r="AX79">
            <v>6</v>
          </cell>
          <cell r="AY79">
            <v>5.7</v>
          </cell>
          <cell r="AZ79">
            <v>5.7</v>
          </cell>
          <cell r="BC79">
            <v>-3.8000000000000003</v>
          </cell>
          <cell r="BG79">
            <v>-3.8000000000000003</v>
          </cell>
          <cell r="BI79">
            <v>1.9</v>
          </cell>
          <cell r="BL79">
            <v>10</v>
          </cell>
          <cell r="BM79">
            <v>3.1</v>
          </cell>
          <cell r="BN79">
            <v>3.1</v>
          </cell>
          <cell r="BO79">
            <v>3.1</v>
          </cell>
          <cell r="BR79">
            <v>-1.7000000000000002</v>
          </cell>
          <cell r="BV79">
            <v>-1.7000000000000002</v>
          </cell>
          <cell r="BX79">
            <v>1.4</v>
          </cell>
          <cell r="CA79">
            <v>10</v>
          </cell>
          <cell r="CB79">
            <v>3</v>
          </cell>
          <cell r="CC79">
            <v>1.7</v>
          </cell>
          <cell r="CD79">
            <v>1.7</v>
          </cell>
          <cell r="CG79">
            <v>-0.7999999999999999</v>
          </cell>
          <cell r="CK79">
            <v>-0.7999999999999999</v>
          </cell>
          <cell r="CM79">
            <v>0.9</v>
          </cell>
          <cell r="CP79">
            <v>10</v>
          </cell>
          <cell r="CQ79">
            <v>3</v>
          </cell>
          <cell r="CR79">
            <v>3</v>
          </cell>
          <cell r="CS79">
            <v>3</v>
          </cell>
          <cell r="CV79">
            <v>-1.7</v>
          </cell>
          <cell r="CZ79">
            <v>-1.7</v>
          </cell>
          <cell r="DB79">
            <v>1.3</v>
          </cell>
          <cell r="DE79">
            <v>10</v>
          </cell>
          <cell r="DF79">
            <v>3.1</v>
          </cell>
          <cell r="DG79">
            <v>3.1</v>
          </cell>
          <cell r="DH79">
            <v>3.1</v>
          </cell>
          <cell r="DK79">
            <v>-1.9000000000000001</v>
          </cell>
          <cell r="DO79">
            <v>-1.9000000000000001</v>
          </cell>
          <cell r="DQ79">
            <v>1.2</v>
          </cell>
          <cell r="DT79">
            <v>10</v>
          </cell>
          <cell r="DU79">
            <v>3.2</v>
          </cell>
          <cell r="DV79">
            <v>3.2</v>
          </cell>
          <cell r="DW79">
            <v>3.2</v>
          </cell>
          <cell r="DZ79">
            <v>-1.9000000000000001</v>
          </cell>
          <cell r="ED79">
            <v>-1.9000000000000001</v>
          </cell>
          <cell r="EF79">
            <v>1.3</v>
          </cell>
          <cell r="EI79">
            <v>10</v>
          </cell>
          <cell r="EJ79">
            <v>5</v>
          </cell>
          <cell r="EK79">
            <v>4.6</v>
          </cell>
          <cell r="EL79">
            <v>4.6</v>
          </cell>
          <cell r="EO79">
            <v>-2.8999999999999995</v>
          </cell>
          <cell r="ES79">
            <v>-2.8999999999999995</v>
          </cell>
          <cell r="EU79">
            <v>1.7</v>
          </cell>
          <cell r="EX79">
            <v>10</v>
          </cell>
          <cell r="EY79">
            <v>8</v>
          </cell>
          <cell r="EZ79">
            <v>7.8</v>
          </cell>
          <cell r="FA79">
            <v>7.8</v>
          </cell>
          <cell r="FD79">
            <v>-5.5</v>
          </cell>
          <cell r="FH79">
            <v>-5.5</v>
          </cell>
          <cell r="FJ79">
            <v>2.3</v>
          </cell>
          <cell r="FM79">
            <v>10</v>
          </cell>
          <cell r="FN79">
            <v>9</v>
          </cell>
          <cell r="FO79">
            <v>8.5</v>
          </cell>
          <cell r="FP79">
            <v>8.5</v>
          </cell>
          <cell r="FS79">
            <v>-6.1</v>
          </cell>
          <cell r="FW79">
            <v>-6.1</v>
          </cell>
          <cell r="FY79">
            <v>2.4</v>
          </cell>
          <cell r="GD79">
            <v>10</v>
          </cell>
          <cell r="GE79">
            <v>5.9750000000000005</v>
          </cell>
          <cell r="GF79">
            <v>5.708333333333333</v>
          </cell>
          <cell r="GG79">
            <v>5.708333333333333</v>
          </cell>
          <cell r="GH79">
            <v>0</v>
          </cell>
          <cell r="GJ79">
            <v>-3.858333333333334</v>
          </cell>
          <cell r="GK79">
            <v>0</v>
          </cell>
          <cell r="GL79">
            <v>0</v>
          </cell>
          <cell r="GM79">
            <v>0</v>
          </cell>
          <cell r="GN79">
            <v>-3.858333333333334</v>
          </cell>
          <cell r="GP79">
            <v>1.8499999999999999</v>
          </cell>
        </row>
        <row r="80">
          <cell r="D80">
            <v>18</v>
          </cell>
          <cell r="E80">
            <v>9.9</v>
          </cell>
          <cell r="F80">
            <v>9.9</v>
          </cell>
          <cell r="G80">
            <v>9.9</v>
          </cell>
          <cell r="J80">
            <v>-6.6000000000000005</v>
          </cell>
          <cell r="N80">
            <v>-6.6000000000000005</v>
          </cell>
          <cell r="P80">
            <v>3.3</v>
          </cell>
          <cell r="S80">
            <v>18</v>
          </cell>
          <cell r="T80">
            <v>11</v>
          </cell>
          <cell r="U80">
            <v>10.7</v>
          </cell>
          <cell r="V80">
            <v>10.7</v>
          </cell>
          <cell r="Y80">
            <v>-7.299999999999999</v>
          </cell>
          <cell r="AC80">
            <v>-7.299999999999999</v>
          </cell>
          <cell r="AE80">
            <v>3.4</v>
          </cell>
          <cell r="AH80">
            <v>18</v>
          </cell>
          <cell r="AI80">
            <v>9</v>
          </cell>
          <cell r="AJ80">
            <v>9</v>
          </cell>
          <cell r="AK80">
            <v>9</v>
          </cell>
          <cell r="AN80">
            <v>-5.5</v>
          </cell>
          <cell r="AR80">
            <v>-5.5</v>
          </cell>
          <cell r="AT80">
            <v>3.5</v>
          </cell>
          <cell r="AW80">
            <v>18</v>
          </cell>
          <cell r="AX80">
            <v>5</v>
          </cell>
          <cell r="AY80">
            <v>4.6</v>
          </cell>
          <cell r="AZ80">
            <v>4.6</v>
          </cell>
          <cell r="BC80">
            <v>-2.1999999999999997</v>
          </cell>
          <cell r="BG80">
            <v>-2.1999999999999997</v>
          </cell>
          <cell r="BI80">
            <v>2.4</v>
          </cell>
          <cell r="BL80">
            <v>18</v>
          </cell>
          <cell r="BM80">
            <v>2</v>
          </cell>
          <cell r="BN80">
            <v>1.1</v>
          </cell>
          <cell r="BO80">
            <v>1.1</v>
          </cell>
          <cell r="BR80">
            <v>0</v>
          </cell>
          <cell r="BV80">
            <v>0</v>
          </cell>
          <cell r="BX80">
            <v>1.1</v>
          </cell>
          <cell r="CA80">
            <v>18</v>
          </cell>
          <cell r="CB80">
            <v>2</v>
          </cell>
          <cell r="CC80">
            <v>1.38</v>
          </cell>
          <cell r="CD80">
            <v>1.38</v>
          </cell>
          <cell r="CG80">
            <v>-0.2799999999999998</v>
          </cell>
          <cell r="CK80">
            <v>-0.2799999999999998</v>
          </cell>
          <cell r="CM80">
            <v>1.1</v>
          </cell>
          <cell r="CP80">
            <v>18</v>
          </cell>
          <cell r="CQ80">
            <v>0.5</v>
          </cell>
          <cell r="CR80">
            <v>0.5</v>
          </cell>
          <cell r="CS80">
            <v>0.5</v>
          </cell>
          <cell r="CV80">
            <v>0</v>
          </cell>
          <cell r="CZ80">
            <v>0</v>
          </cell>
          <cell r="DB80">
            <v>0.5</v>
          </cell>
          <cell r="DE80">
            <v>18</v>
          </cell>
          <cell r="DF80">
            <v>1.2</v>
          </cell>
          <cell r="DG80">
            <v>1.2</v>
          </cell>
          <cell r="DH80">
            <v>1.2</v>
          </cell>
          <cell r="DK80">
            <v>0</v>
          </cell>
          <cell r="DO80">
            <v>0</v>
          </cell>
          <cell r="DQ80">
            <v>1.2</v>
          </cell>
          <cell r="DT80">
            <v>18</v>
          </cell>
          <cell r="DU80">
            <v>9</v>
          </cell>
          <cell r="DV80">
            <v>4.6</v>
          </cell>
          <cell r="DW80">
            <v>4.6</v>
          </cell>
          <cell r="DZ80">
            <v>-3.0999999999999996</v>
          </cell>
          <cell r="ED80">
            <v>-3.0999999999999996</v>
          </cell>
          <cell r="EF80">
            <v>1.5</v>
          </cell>
          <cell r="EI80">
            <v>18</v>
          </cell>
          <cell r="EJ80">
            <v>15</v>
          </cell>
          <cell r="EK80">
            <v>11.1</v>
          </cell>
          <cell r="EL80">
            <v>11.1</v>
          </cell>
          <cell r="EO80">
            <v>-8.5</v>
          </cell>
          <cell r="ES80">
            <v>-8.5</v>
          </cell>
          <cell r="EU80">
            <v>2.6</v>
          </cell>
          <cell r="EX80">
            <v>18</v>
          </cell>
          <cell r="EY80">
            <v>17</v>
          </cell>
          <cell r="EZ80">
            <v>14.3</v>
          </cell>
          <cell r="FA80">
            <v>14.3</v>
          </cell>
          <cell r="FD80">
            <v>-11.100000000000001</v>
          </cell>
          <cell r="FH80">
            <v>-11.100000000000001</v>
          </cell>
          <cell r="FJ80">
            <v>3.2</v>
          </cell>
          <cell r="FM80">
            <v>18</v>
          </cell>
          <cell r="FN80">
            <v>15</v>
          </cell>
          <cell r="FO80">
            <v>9.5</v>
          </cell>
          <cell r="FP80">
            <v>9.5</v>
          </cell>
          <cell r="FS80">
            <v>-6.5</v>
          </cell>
          <cell r="FW80">
            <v>-6.5</v>
          </cell>
          <cell r="FY80">
            <v>3</v>
          </cell>
          <cell r="GD80">
            <v>18</v>
          </cell>
          <cell r="GE80">
            <v>8.05</v>
          </cell>
          <cell r="GF80">
            <v>6.490000000000001</v>
          </cell>
          <cell r="GG80">
            <v>6.490000000000001</v>
          </cell>
          <cell r="GH80">
            <v>0</v>
          </cell>
          <cell r="GJ80">
            <v>-4.256666666666667</v>
          </cell>
          <cell r="GK80">
            <v>0</v>
          </cell>
          <cell r="GL80">
            <v>0</v>
          </cell>
          <cell r="GM80">
            <v>0</v>
          </cell>
          <cell r="GN80">
            <v>-4.256666666666667</v>
          </cell>
          <cell r="GP80">
            <v>2.233333333333333</v>
          </cell>
        </row>
        <row r="81">
          <cell r="J81">
            <v>700.79</v>
          </cell>
          <cell r="M81">
            <v>42</v>
          </cell>
          <cell r="N81">
            <v>742.79</v>
          </cell>
          <cell r="P81">
            <v>700.79</v>
          </cell>
          <cell r="Y81">
            <v>716.2</v>
          </cell>
          <cell r="AB81">
            <v>43</v>
          </cell>
          <cell r="AC81">
            <v>759.2</v>
          </cell>
          <cell r="AE81">
            <v>716.2</v>
          </cell>
          <cell r="AN81">
            <v>656.85</v>
          </cell>
          <cell r="AQ81">
            <v>39</v>
          </cell>
          <cell r="AR81">
            <v>695.85</v>
          </cell>
          <cell r="AT81">
            <v>656.85</v>
          </cell>
          <cell r="BC81">
            <v>540.91</v>
          </cell>
          <cell r="BF81">
            <v>32</v>
          </cell>
          <cell r="BG81">
            <v>572.91</v>
          </cell>
          <cell r="BI81">
            <v>540.91</v>
          </cell>
          <cell r="BR81">
            <v>502.90000000000003</v>
          </cell>
          <cell r="BU81">
            <v>30</v>
          </cell>
          <cell r="BV81">
            <v>532.9000000000001</v>
          </cell>
          <cell r="BX81">
            <v>502.90000000000003</v>
          </cell>
          <cell r="CG81">
            <v>452.4</v>
          </cell>
          <cell r="CJ81">
            <v>27</v>
          </cell>
          <cell r="CK81">
            <v>479.4</v>
          </cell>
          <cell r="CM81">
            <v>452.4</v>
          </cell>
          <cell r="CV81">
            <v>483.23</v>
          </cell>
          <cell r="CY81">
            <v>29</v>
          </cell>
          <cell r="CZ81">
            <v>512.23</v>
          </cell>
          <cell r="DB81">
            <v>483.23</v>
          </cell>
          <cell r="DK81">
            <v>456.77</v>
          </cell>
          <cell r="DN81">
            <v>27</v>
          </cell>
          <cell r="DO81">
            <v>483.77</v>
          </cell>
          <cell r="DQ81">
            <v>456.77</v>
          </cell>
          <cell r="DZ81">
            <v>453.45</v>
          </cell>
          <cell r="EC81">
            <v>27</v>
          </cell>
          <cell r="ED81">
            <v>480.45</v>
          </cell>
          <cell r="EF81">
            <v>453.45</v>
          </cell>
          <cell r="EO81">
            <v>568.43</v>
          </cell>
          <cell r="ER81">
            <v>34</v>
          </cell>
          <cell r="ES81">
            <v>602.43</v>
          </cell>
          <cell r="EU81">
            <v>568.43</v>
          </cell>
          <cell r="FD81">
            <v>606.9300000000001</v>
          </cell>
          <cell r="FG81">
            <v>36</v>
          </cell>
          <cell r="FH81">
            <v>642.9300000000001</v>
          </cell>
          <cell r="FJ81">
            <v>606.9300000000001</v>
          </cell>
          <cell r="FS81">
            <v>659.75</v>
          </cell>
          <cell r="FV81">
            <v>40</v>
          </cell>
          <cell r="FW81">
            <v>699.75</v>
          </cell>
          <cell r="FY81">
            <v>659.75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566.5508333333333</v>
          </cell>
          <cell r="GK81">
            <v>0</v>
          </cell>
          <cell r="GL81">
            <v>0</v>
          </cell>
          <cell r="GM81">
            <v>33.833333333333336</v>
          </cell>
          <cell r="GN81">
            <v>600.3841666666667</v>
          </cell>
          <cell r="GP81">
            <v>566.5508333333333</v>
          </cell>
        </row>
        <row r="82"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P82">
            <v>0</v>
          </cell>
        </row>
        <row r="83">
          <cell r="J83">
            <v>2.3999999999999773</v>
          </cell>
          <cell r="N83">
            <v>2.3999999999999773</v>
          </cell>
          <cell r="Y83">
            <v>2.5</v>
          </cell>
          <cell r="AC83">
            <v>2.5</v>
          </cell>
          <cell r="AN83">
            <v>1.3000000000000114</v>
          </cell>
          <cell r="AR83">
            <v>1.3000000000000114</v>
          </cell>
          <cell r="BC83">
            <v>1.3000000000000114</v>
          </cell>
          <cell r="BG83">
            <v>1.3000000000000114</v>
          </cell>
          <cell r="BR83">
            <v>1.1999999999999886</v>
          </cell>
          <cell r="BV83">
            <v>1.1999999999999886</v>
          </cell>
          <cell r="CG83">
            <v>1.0999999999999943</v>
          </cell>
          <cell r="CK83">
            <v>1.0999999999999943</v>
          </cell>
          <cell r="CV83">
            <v>1.3000000000000114</v>
          </cell>
          <cell r="CZ83">
            <v>1.3000000000000114</v>
          </cell>
          <cell r="DK83">
            <v>0.09999999999999432</v>
          </cell>
          <cell r="DO83">
            <v>0.09999999999999432</v>
          </cell>
          <cell r="DZ83">
            <v>0.5999999999999943</v>
          </cell>
          <cell r="ED83">
            <v>0.5999999999999943</v>
          </cell>
          <cell r="EO83">
            <v>2.3000000000000114</v>
          </cell>
          <cell r="ES83">
            <v>2.3000000000000114</v>
          </cell>
          <cell r="FD83">
            <v>2.3999999999999773</v>
          </cell>
          <cell r="FH83">
            <v>2.3999999999999773</v>
          </cell>
          <cell r="FS83">
            <v>2.1000000000000227</v>
          </cell>
          <cell r="FW83">
            <v>2.1000000000000227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1.5499999999999996</v>
          </cell>
          <cell r="GK83">
            <v>0</v>
          </cell>
          <cell r="GL83">
            <v>0</v>
          </cell>
          <cell r="GM83">
            <v>0</v>
          </cell>
          <cell r="GN83">
            <v>1.5499999999999996</v>
          </cell>
          <cell r="GP83">
            <v>0</v>
          </cell>
        </row>
        <row r="84">
          <cell r="J84">
            <v>698.39</v>
          </cell>
          <cell r="M84">
            <v>42</v>
          </cell>
          <cell r="N84">
            <v>740.39</v>
          </cell>
          <cell r="Y84">
            <v>713.7</v>
          </cell>
          <cell r="AB84">
            <v>43</v>
          </cell>
          <cell r="AC84">
            <v>756.7</v>
          </cell>
          <cell r="AN84">
            <v>655.55</v>
          </cell>
          <cell r="AQ84">
            <v>39</v>
          </cell>
          <cell r="AR84">
            <v>694.55</v>
          </cell>
          <cell r="BC84">
            <v>539.6099999999999</v>
          </cell>
          <cell r="BF84">
            <v>32</v>
          </cell>
          <cell r="BG84">
            <v>571.6099999999999</v>
          </cell>
          <cell r="BR84">
            <v>501.70000000000005</v>
          </cell>
          <cell r="BU84">
            <v>30</v>
          </cell>
          <cell r="BV84">
            <v>531.7</v>
          </cell>
          <cell r="CG84">
            <v>451.29999999999995</v>
          </cell>
          <cell r="CJ84">
            <v>27</v>
          </cell>
          <cell r="CK84">
            <v>478.29999999999995</v>
          </cell>
          <cell r="CV84">
            <v>481.93</v>
          </cell>
          <cell r="CY84">
            <v>29</v>
          </cell>
          <cell r="CZ84">
            <v>510.93</v>
          </cell>
          <cell r="DK84">
            <v>456.66999999999996</v>
          </cell>
          <cell r="DN84">
            <v>27</v>
          </cell>
          <cell r="DO84">
            <v>483.66999999999996</v>
          </cell>
          <cell r="DZ84">
            <v>452.85</v>
          </cell>
          <cell r="EC84">
            <v>27</v>
          </cell>
          <cell r="ED84">
            <v>479.85</v>
          </cell>
          <cell r="EO84">
            <v>566.1299999999999</v>
          </cell>
          <cell r="ER84">
            <v>34</v>
          </cell>
          <cell r="ES84">
            <v>600.1299999999999</v>
          </cell>
          <cell r="FD84">
            <v>604.5300000000001</v>
          </cell>
          <cell r="FG84">
            <v>36</v>
          </cell>
          <cell r="FH84">
            <v>640.5300000000001</v>
          </cell>
          <cell r="FS84">
            <v>657.65</v>
          </cell>
          <cell r="FV84">
            <v>40</v>
          </cell>
          <cell r="FW84">
            <v>697.65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565.0008333333333</v>
          </cell>
          <cell r="GK84">
            <v>0</v>
          </cell>
          <cell r="GL84">
            <v>0</v>
          </cell>
          <cell r="GM84">
            <v>33.833333333333336</v>
          </cell>
          <cell r="GN84">
            <v>598.8341666666666</v>
          </cell>
          <cell r="GP84">
            <v>0</v>
          </cell>
        </row>
        <row r="85">
          <cell r="D85">
            <v>378.5</v>
          </cell>
          <cell r="E85">
            <v>327</v>
          </cell>
          <cell r="F85">
            <v>325</v>
          </cell>
          <cell r="H85">
            <v>325</v>
          </cell>
          <cell r="J85">
            <v>-2.3999999999999773</v>
          </cell>
          <cell r="K85" t="str">
            <v>*)</v>
          </cell>
          <cell r="N85">
            <v>-2.3999999999999773</v>
          </cell>
          <cell r="O85" t="str">
            <v>*)</v>
          </cell>
          <cell r="P85">
            <v>322.6</v>
          </cell>
          <cell r="S85">
            <v>378.5</v>
          </cell>
          <cell r="T85">
            <v>327</v>
          </cell>
          <cell r="U85">
            <v>325</v>
          </cell>
          <cell r="W85">
            <v>325</v>
          </cell>
          <cell r="Y85">
            <v>-2.5</v>
          </cell>
          <cell r="Z85" t="str">
            <v>*)</v>
          </cell>
          <cell r="AC85">
            <v>-2.5</v>
          </cell>
          <cell r="AD85" t="str">
            <v>*)</v>
          </cell>
          <cell r="AE85">
            <v>322.5</v>
          </cell>
          <cell r="AH85">
            <v>378.5</v>
          </cell>
          <cell r="AI85">
            <v>321</v>
          </cell>
          <cell r="AJ85">
            <v>319</v>
          </cell>
          <cell r="AL85">
            <v>319</v>
          </cell>
          <cell r="AN85">
            <v>-1.3000000000000114</v>
          </cell>
          <cell r="AO85" t="str">
            <v>*)</v>
          </cell>
          <cell r="AR85">
            <v>-1.3000000000000114</v>
          </cell>
          <cell r="AS85" t="str">
            <v>*)</v>
          </cell>
          <cell r="AT85">
            <v>317.7</v>
          </cell>
          <cell r="AW85">
            <v>378.5</v>
          </cell>
          <cell r="AX85">
            <v>284</v>
          </cell>
          <cell r="AY85">
            <v>282</v>
          </cell>
          <cell r="BA85">
            <v>282</v>
          </cell>
          <cell r="BC85">
            <v>-1.3000000000000114</v>
          </cell>
          <cell r="BD85" t="str">
            <v>*)</v>
          </cell>
          <cell r="BG85">
            <v>-1.3000000000000114</v>
          </cell>
          <cell r="BH85" t="str">
            <v>*)</v>
          </cell>
          <cell r="BI85">
            <v>280.7</v>
          </cell>
          <cell r="BL85">
            <v>378.5</v>
          </cell>
          <cell r="BM85">
            <v>266</v>
          </cell>
          <cell r="BN85">
            <v>264</v>
          </cell>
          <cell r="BP85">
            <v>264</v>
          </cell>
          <cell r="BR85">
            <v>-1.1999999999999886</v>
          </cell>
          <cell r="BS85" t="str">
            <v>*)</v>
          </cell>
          <cell r="BV85">
            <v>-1.1999999999999886</v>
          </cell>
          <cell r="BW85" t="str">
            <v>*)</v>
          </cell>
          <cell r="BX85">
            <v>262.8</v>
          </cell>
          <cell r="CA85">
            <v>378.5</v>
          </cell>
          <cell r="CB85">
            <v>255</v>
          </cell>
          <cell r="CC85">
            <v>253</v>
          </cell>
          <cell r="CE85">
            <v>253</v>
          </cell>
          <cell r="CG85">
            <v>-1.0999999999999943</v>
          </cell>
          <cell r="CH85" t="str">
            <v>*)</v>
          </cell>
          <cell r="CK85">
            <v>-1.0999999999999943</v>
          </cell>
          <cell r="CL85" t="str">
            <v>*)</v>
          </cell>
          <cell r="CM85">
            <v>251.9</v>
          </cell>
          <cell r="CP85">
            <v>378.5</v>
          </cell>
          <cell r="CQ85">
            <v>255</v>
          </cell>
          <cell r="CR85">
            <v>253</v>
          </cell>
          <cell r="CT85">
            <v>253</v>
          </cell>
          <cell r="CV85">
            <v>-1.3000000000000114</v>
          </cell>
          <cell r="CW85" t="str">
            <v>*)</v>
          </cell>
          <cell r="CZ85">
            <v>-1.3000000000000114</v>
          </cell>
          <cell r="DA85" t="str">
            <v>*)</v>
          </cell>
          <cell r="DB85">
            <v>251.7</v>
          </cell>
          <cell r="DE85">
            <v>378.5</v>
          </cell>
          <cell r="DF85">
            <v>241</v>
          </cell>
          <cell r="DG85">
            <v>239</v>
          </cell>
          <cell r="DI85">
            <v>239</v>
          </cell>
          <cell r="DK85">
            <v>-0.09999999999999432</v>
          </cell>
          <cell r="DL85" t="str">
            <v>*)</v>
          </cell>
          <cell r="DO85">
            <v>-0.09999999999999432</v>
          </cell>
          <cell r="DP85" t="str">
            <v>*)</v>
          </cell>
          <cell r="DQ85">
            <v>238.9</v>
          </cell>
          <cell r="DT85">
            <v>378.5</v>
          </cell>
          <cell r="DU85">
            <v>244</v>
          </cell>
          <cell r="DV85">
            <v>242</v>
          </cell>
          <cell r="DX85">
            <v>242</v>
          </cell>
          <cell r="DZ85">
            <v>-0.5999999999999943</v>
          </cell>
          <cell r="EA85" t="str">
            <v>*)</v>
          </cell>
          <cell r="ED85">
            <v>-0.5999999999999943</v>
          </cell>
          <cell r="EE85" t="str">
            <v>*)</v>
          </cell>
          <cell r="EF85">
            <v>241.4</v>
          </cell>
          <cell r="EI85">
            <v>378.5</v>
          </cell>
          <cell r="EJ85">
            <v>282</v>
          </cell>
          <cell r="EK85">
            <v>280</v>
          </cell>
          <cell r="EM85">
            <v>280</v>
          </cell>
          <cell r="EO85">
            <v>-2.3000000000000114</v>
          </cell>
          <cell r="EP85" t="str">
            <v>*)</v>
          </cell>
          <cell r="ES85">
            <v>-2.3000000000000114</v>
          </cell>
          <cell r="ET85" t="str">
            <v>*)</v>
          </cell>
          <cell r="EU85">
            <v>277.7</v>
          </cell>
          <cell r="EX85">
            <v>378.5</v>
          </cell>
          <cell r="EY85">
            <v>284</v>
          </cell>
          <cell r="EZ85">
            <v>282</v>
          </cell>
          <cell r="FB85">
            <v>282</v>
          </cell>
          <cell r="FD85">
            <v>-2.3999999999999773</v>
          </cell>
          <cell r="FE85" t="str">
            <v>*)</v>
          </cell>
          <cell r="FH85">
            <v>-2.3999999999999773</v>
          </cell>
          <cell r="FI85" t="str">
            <v>*)</v>
          </cell>
          <cell r="FJ85">
            <v>279.6</v>
          </cell>
          <cell r="FM85">
            <v>378.5</v>
          </cell>
          <cell r="FN85">
            <v>277</v>
          </cell>
          <cell r="FO85">
            <v>275</v>
          </cell>
          <cell r="FQ85">
            <v>275</v>
          </cell>
          <cell r="FS85">
            <v>-2.1000000000000227</v>
          </cell>
          <cell r="FT85" t="str">
            <v>*)</v>
          </cell>
          <cell r="FW85">
            <v>-2.1000000000000227</v>
          </cell>
          <cell r="FX85" t="str">
            <v>*)</v>
          </cell>
          <cell r="FY85">
            <v>272.9</v>
          </cell>
          <cell r="GD85">
            <v>378.5</v>
          </cell>
          <cell r="GE85">
            <v>280.25</v>
          </cell>
          <cell r="GF85">
            <v>0</v>
          </cell>
          <cell r="GG85">
            <v>0</v>
          </cell>
          <cell r="GH85">
            <v>278.25</v>
          </cell>
          <cell r="GJ85">
            <v>-1.5499999999999996</v>
          </cell>
          <cell r="GK85" t="e">
            <v>#VALUE!</v>
          </cell>
          <cell r="GL85">
            <v>0</v>
          </cell>
          <cell r="GM85">
            <v>0</v>
          </cell>
          <cell r="GN85">
            <v>-1.5499999999999996</v>
          </cell>
          <cell r="GP85">
            <v>276.7</v>
          </cell>
        </row>
        <row r="86">
          <cell r="J86">
            <v>31.07</v>
          </cell>
          <cell r="M86">
            <v>1.86</v>
          </cell>
          <cell r="N86">
            <v>32.93</v>
          </cell>
          <cell r="P86">
            <v>31.07</v>
          </cell>
          <cell r="Y86">
            <v>31.72</v>
          </cell>
          <cell r="AB86">
            <v>1.9</v>
          </cell>
          <cell r="AC86">
            <v>33.62</v>
          </cell>
          <cell r="AE86">
            <v>31.72</v>
          </cell>
          <cell r="AN86">
            <v>30.52</v>
          </cell>
          <cell r="AQ86">
            <v>1.83</v>
          </cell>
          <cell r="AR86">
            <v>32.35</v>
          </cell>
          <cell r="AT86">
            <v>30.52</v>
          </cell>
          <cell r="BC86">
            <v>29.86</v>
          </cell>
          <cell r="BF86">
            <v>1.79</v>
          </cell>
          <cell r="BG86">
            <v>31.65</v>
          </cell>
          <cell r="BI86">
            <v>29.86</v>
          </cell>
          <cell r="BR86">
            <v>30.13</v>
          </cell>
          <cell r="BU86">
            <v>1.81</v>
          </cell>
          <cell r="BV86">
            <v>31.939999999999998</v>
          </cell>
          <cell r="BX86">
            <v>30.13</v>
          </cell>
          <cell r="CG86">
            <v>33.12</v>
          </cell>
          <cell r="CJ86">
            <v>1.99</v>
          </cell>
          <cell r="CK86">
            <v>35.11</v>
          </cell>
          <cell r="CM86">
            <v>33.12</v>
          </cell>
          <cell r="CV86">
            <v>27.65</v>
          </cell>
          <cell r="CY86">
            <v>1.66</v>
          </cell>
          <cell r="CZ86">
            <v>29.31</v>
          </cell>
          <cell r="DB86">
            <v>27.65</v>
          </cell>
          <cell r="DK86">
            <v>30.25</v>
          </cell>
          <cell r="DN86">
            <v>1.82</v>
          </cell>
          <cell r="DO86">
            <v>32.07</v>
          </cell>
          <cell r="DQ86">
            <v>30.25</v>
          </cell>
          <cell r="DZ86">
            <v>31.85</v>
          </cell>
          <cell r="EC86">
            <v>1.91</v>
          </cell>
          <cell r="ED86">
            <v>33.76</v>
          </cell>
          <cell r="EF86">
            <v>31.85</v>
          </cell>
          <cell r="EO86">
            <v>28.3</v>
          </cell>
          <cell r="ER86">
            <v>1.7</v>
          </cell>
          <cell r="ES86">
            <v>30</v>
          </cell>
          <cell r="EU86">
            <v>28.3</v>
          </cell>
          <cell r="FD86">
            <v>29.93</v>
          </cell>
          <cell r="FG86">
            <v>1.8</v>
          </cell>
          <cell r="FH86">
            <v>31.73</v>
          </cell>
          <cell r="FJ86">
            <v>29.93</v>
          </cell>
          <cell r="FS86">
            <v>27.9</v>
          </cell>
          <cell r="FV86">
            <v>1.67</v>
          </cell>
          <cell r="FW86">
            <v>29.57</v>
          </cell>
          <cell r="FY86">
            <v>27.9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30.191666666666666</v>
          </cell>
          <cell r="GK86">
            <v>0</v>
          </cell>
          <cell r="GL86">
            <v>0</v>
          </cell>
          <cell r="GM86">
            <v>1.8116666666666668</v>
          </cell>
          <cell r="GN86">
            <v>32.00333333333334</v>
          </cell>
          <cell r="GP86">
            <v>30.191666666666666</v>
          </cell>
        </row>
        <row r="87">
          <cell r="J87">
            <v>401</v>
          </cell>
          <cell r="M87">
            <v>24.1</v>
          </cell>
          <cell r="N87">
            <v>425.1</v>
          </cell>
          <cell r="P87">
            <v>401</v>
          </cell>
          <cell r="Y87">
            <v>423.9</v>
          </cell>
          <cell r="AB87">
            <v>25.4</v>
          </cell>
          <cell r="AC87">
            <v>449.29999999999995</v>
          </cell>
          <cell r="AE87">
            <v>423.9</v>
          </cell>
          <cell r="AN87">
            <v>401</v>
          </cell>
          <cell r="AQ87">
            <v>24.1</v>
          </cell>
          <cell r="AR87">
            <v>425.1</v>
          </cell>
          <cell r="AT87">
            <v>401</v>
          </cell>
          <cell r="BC87">
            <v>407.7</v>
          </cell>
          <cell r="BF87">
            <v>24.5</v>
          </cell>
          <cell r="BG87">
            <v>432.2</v>
          </cell>
          <cell r="BI87">
            <v>407.7</v>
          </cell>
          <cell r="BR87">
            <v>420</v>
          </cell>
          <cell r="BU87">
            <v>25.2</v>
          </cell>
          <cell r="BV87">
            <v>445.2</v>
          </cell>
          <cell r="BX87">
            <v>420</v>
          </cell>
          <cell r="CG87">
            <v>434.1</v>
          </cell>
          <cell r="CJ87">
            <v>26</v>
          </cell>
          <cell r="CK87">
            <v>460.1</v>
          </cell>
          <cell r="CM87">
            <v>434.1</v>
          </cell>
          <cell r="CV87">
            <v>437.1</v>
          </cell>
          <cell r="CY87">
            <v>26.2</v>
          </cell>
          <cell r="CZ87">
            <v>463.3</v>
          </cell>
          <cell r="DB87">
            <v>437.1</v>
          </cell>
          <cell r="DK87">
            <v>435.1</v>
          </cell>
          <cell r="DN87">
            <v>26.1</v>
          </cell>
          <cell r="DO87">
            <v>461.20000000000005</v>
          </cell>
          <cell r="DQ87">
            <v>435.1</v>
          </cell>
          <cell r="DZ87">
            <v>411.7</v>
          </cell>
          <cell r="EC87">
            <v>24.7</v>
          </cell>
          <cell r="ED87">
            <v>436.4</v>
          </cell>
          <cell r="EF87">
            <v>411.7</v>
          </cell>
          <cell r="EO87">
            <v>372.5</v>
          </cell>
          <cell r="ER87">
            <v>22.4</v>
          </cell>
          <cell r="ES87">
            <v>394.9</v>
          </cell>
          <cell r="EU87">
            <v>372.5</v>
          </cell>
          <cell r="FD87">
            <v>364.9</v>
          </cell>
          <cell r="FG87">
            <v>21.9</v>
          </cell>
          <cell r="FH87">
            <v>386.79999999999995</v>
          </cell>
          <cell r="FJ87">
            <v>364.9</v>
          </cell>
          <cell r="FS87">
            <v>371.4</v>
          </cell>
          <cell r="FV87">
            <v>22.3</v>
          </cell>
          <cell r="FW87">
            <v>393.7</v>
          </cell>
          <cell r="FY87">
            <v>371.4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406.7</v>
          </cell>
          <cell r="GK87">
            <v>0</v>
          </cell>
          <cell r="GL87">
            <v>0</v>
          </cell>
          <cell r="GM87">
            <v>24.40833333333333</v>
          </cell>
          <cell r="GN87">
            <v>431.10833333333335</v>
          </cell>
          <cell r="GP87">
            <v>406.7</v>
          </cell>
        </row>
        <row r="89">
          <cell r="D89">
            <v>366</v>
          </cell>
          <cell r="E89">
            <v>358</v>
          </cell>
          <cell r="F89">
            <v>341.61</v>
          </cell>
          <cell r="G89">
            <v>325.8</v>
          </cell>
          <cell r="H89">
            <v>15.81</v>
          </cell>
          <cell r="J89">
            <v>155.59000000000003</v>
          </cell>
          <cell r="M89">
            <v>26.79</v>
          </cell>
          <cell r="N89">
            <v>182.38000000000002</v>
          </cell>
          <cell r="P89">
            <v>497.20000000000005</v>
          </cell>
          <cell r="S89">
            <v>366</v>
          </cell>
          <cell r="T89">
            <v>358</v>
          </cell>
          <cell r="U89">
            <v>343.03999999999996</v>
          </cell>
          <cell r="V89">
            <v>328.2</v>
          </cell>
          <cell r="W89">
            <v>14.84</v>
          </cell>
          <cell r="Y89">
            <v>167.23000000000002</v>
          </cell>
          <cell r="AB89">
            <v>28.04</v>
          </cell>
          <cell r="AC89">
            <v>195.27</v>
          </cell>
          <cell r="AE89">
            <v>510.27</v>
          </cell>
          <cell r="AH89">
            <v>366</v>
          </cell>
          <cell r="AI89">
            <v>358</v>
          </cell>
          <cell r="AJ89">
            <v>343.94</v>
          </cell>
          <cell r="AK89">
            <v>329.4</v>
          </cell>
          <cell r="AL89">
            <v>14.54</v>
          </cell>
          <cell r="AN89">
            <v>119.5</v>
          </cell>
          <cell r="AQ89">
            <v>24.739999999999995</v>
          </cell>
          <cell r="AR89">
            <v>144.24</v>
          </cell>
          <cell r="AT89">
            <v>463.44</v>
          </cell>
          <cell r="AW89">
            <v>366</v>
          </cell>
          <cell r="AX89">
            <v>358</v>
          </cell>
          <cell r="AY89">
            <v>287.56</v>
          </cell>
          <cell r="AZ89">
            <v>274</v>
          </cell>
          <cell r="BA89">
            <v>13.56</v>
          </cell>
          <cell r="BC89">
            <v>130.24</v>
          </cell>
          <cell r="BF89">
            <v>22.659999999999997</v>
          </cell>
          <cell r="BG89">
            <v>152.9</v>
          </cell>
          <cell r="BI89">
            <v>417.8</v>
          </cell>
          <cell r="BL89">
            <v>366</v>
          </cell>
          <cell r="BM89">
            <v>360</v>
          </cell>
          <cell r="BN89">
            <v>254.67999999999998</v>
          </cell>
          <cell r="BO89">
            <v>241.7</v>
          </cell>
          <cell r="BP89">
            <v>12.98</v>
          </cell>
          <cell r="BR89">
            <v>92.57000000000002</v>
          </cell>
          <cell r="BU89">
            <v>19.75</v>
          </cell>
          <cell r="BV89">
            <v>112.32000000000002</v>
          </cell>
          <cell r="BX89">
            <v>347.25</v>
          </cell>
          <cell r="CA89">
            <v>366</v>
          </cell>
          <cell r="CB89">
            <v>233</v>
          </cell>
          <cell r="CC89">
            <v>113.68</v>
          </cell>
          <cell r="CD89">
            <v>104.2</v>
          </cell>
          <cell r="CE89">
            <v>9.48</v>
          </cell>
          <cell r="CG89">
            <v>224.76999999999998</v>
          </cell>
          <cell r="CJ89">
            <v>18.989999999999995</v>
          </cell>
          <cell r="CK89">
            <v>243.76</v>
          </cell>
          <cell r="CM89">
            <v>338.45</v>
          </cell>
          <cell r="CP89">
            <v>366</v>
          </cell>
          <cell r="CQ89">
            <v>220</v>
          </cell>
          <cell r="CR89">
            <v>113.74000000000001</v>
          </cell>
          <cell r="CS89">
            <v>102.03</v>
          </cell>
          <cell r="CT89">
            <v>11.71</v>
          </cell>
          <cell r="CV89">
            <v>214.93999999999994</v>
          </cell>
          <cell r="CY89">
            <v>18.509999999999998</v>
          </cell>
          <cell r="CZ89">
            <v>233.44999999999993</v>
          </cell>
          <cell r="DB89">
            <v>328.67999999999995</v>
          </cell>
          <cell r="DE89">
            <v>366</v>
          </cell>
          <cell r="DF89">
            <v>213</v>
          </cell>
          <cell r="DG89">
            <v>153.72000000000003</v>
          </cell>
          <cell r="DH89">
            <v>147.45000000000002</v>
          </cell>
          <cell r="DI89">
            <v>6.27</v>
          </cell>
          <cell r="DK89">
            <v>176.54999999999995</v>
          </cell>
          <cell r="DN89">
            <v>18.869999999999997</v>
          </cell>
          <cell r="DO89">
            <v>195.41999999999996</v>
          </cell>
          <cell r="DQ89">
            <v>330.27</v>
          </cell>
          <cell r="DT89">
            <v>366</v>
          </cell>
          <cell r="DU89">
            <v>358</v>
          </cell>
          <cell r="DV89">
            <v>276.27</v>
          </cell>
          <cell r="DW89">
            <v>263</v>
          </cell>
          <cell r="DX89">
            <v>13.27</v>
          </cell>
          <cell r="DZ89">
            <v>97.15000000000003</v>
          </cell>
          <cell r="EC89">
            <v>21.080000000000005</v>
          </cell>
          <cell r="ED89">
            <v>118.23000000000005</v>
          </cell>
          <cell r="EF89">
            <v>373.42</v>
          </cell>
          <cell r="EI89">
            <v>366</v>
          </cell>
          <cell r="EJ89">
            <v>358</v>
          </cell>
          <cell r="EK89">
            <v>340.2</v>
          </cell>
          <cell r="EL89">
            <v>325.8</v>
          </cell>
          <cell r="EM89">
            <v>14.4</v>
          </cell>
          <cell r="EO89">
            <v>82.88000000000005</v>
          </cell>
          <cell r="ER89">
            <v>22.620000000000005</v>
          </cell>
          <cell r="ES89">
            <v>105.50000000000006</v>
          </cell>
          <cell r="EU89">
            <v>423.08000000000004</v>
          </cell>
          <cell r="EX89">
            <v>366</v>
          </cell>
          <cell r="EY89">
            <v>358</v>
          </cell>
          <cell r="EZ89">
            <v>344.75</v>
          </cell>
          <cell r="FA89">
            <v>329</v>
          </cell>
          <cell r="FB89">
            <v>15.75</v>
          </cell>
          <cell r="FD89">
            <v>116.63999999999999</v>
          </cell>
          <cell r="FG89">
            <v>25.07</v>
          </cell>
          <cell r="FH89">
            <v>141.70999999999998</v>
          </cell>
          <cell r="FJ89">
            <v>461.39</v>
          </cell>
          <cell r="FM89">
            <v>366</v>
          </cell>
          <cell r="FN89">
            <v>358</v>
          </cell>
          <cell r="FO89">
            <v>341.32</v>
          </cell>
          <cell r="FP89">
            <v>325.8</v>
          </cell>
          <cell r="FQ89">
            <v>15.52</v>
          </cell>
          <cell r="FS89">
            <v>149.35000000000008</v>
          </cell>
          <cell r="FV89">
            <v>26.68</v>
          </cell>
          <cell r="FW89">
            <v>176.0300000000001</v>
          </cell>
          <cell r="FY89">
            <v>490.6700000000001</v>
          </cell>
          <cell r="GD89">
            <v>366</v>
          </cell>
          <cell r="GE89">
            <v>324.1666666666667</v>
          </cell>
          <cell r="GF89">
            <v>258.0316666666667</v>
          </cell>
          <cell r="GG89">
            <v>258.0316666666667</v>
          </cell>
          <cell r="GH89">
            <v>13.1775</v>
          </cell>
          <cell r="GJ89">
            <v>143.95083333333335</v>
          </cell>
          <cell r="GK89">
            <v>0</v>
          </cell>
          <cell r="GL89">
            <v>0</v>
          </cell>
          <cell r="GM89">
            <v>22.816666666666663</v>
          </cell>
          <cell r="GN89">
            <v>166.7675</v>
          </cell>
          <cell r="GP89">
            <v>415.1599999999999</v>
          </cell>
        </row>
        <row r="90"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P90">
            <v>0</v>
          </cell>
        </row>
        <row r="91">
          <cell r="D91">
            <v>330</v>
          </cell>
          <cell r="E91">
            <v>330</v>
          </cell>
          <cell r="F91">
            <v>315.8</v>
          </cell>
          <cell r="G91">
            <v>315.8</v>
          </cell>
          <cell r="J91">
            <v>-286.6</v>
          </cell>
          <cell r="N91">
            <v>-286.6</v>
          </cell>
          <cell r="P91">
            <v>29.2</v>
          </cell>
          <cell r="S91">
            <v>330</v>
          </cell>
          <cell r="T91">
            <v>330</v>
          </cell>
          <cell r="U91">
            <v>318.2</v>
          </cell>
          <cell r="V91">
            <v>318.2</v>
          </cell>
          <cell r="Y91">
            <v>-285.09999999999997</v>
          </cell>
          <cell r="AC91">
            <v>-285.09999999999997</v>
          </cell>
          <cell r="AE91">
            <v>33.1</v>
          </cell>
          <cell r="AH91">
            <v>330</v>
          </cell>
          <cell r="AI91">
            <v>330</v>
          </cell>
          <cell r="AJ91">
            <v>319.4</v>
          </cell>
          <cell r="AK91">
            <v>319.4</v>
          </cell>
          <cell r="AN91">
            <v>-290.09999999999997</v>
          </cell>
          <cell r="AR91">
            <v>-290.09999999999997</v>
          </cell>
          <cell r="AT91">
            <v>29.3</v>
          </cell>
          <cell r="AW91">
            <v>330</v>
          </cell>
          <cell r="AX91">
            <v>330</v>
          </cell>
          <cell r="AY91">
            <v>264</v>
          </cell>
          <cell r="AZ91">
            <v>264</v>
          </cell>
          <cell r="BC91">
            <v>-238.9</v>
          </cell>
          <cell r="BG91">
            <v>-238.9</v>
          </cell>
          <cell r="BI91">
            <v>25.1</v>
          </cell>
          <cell r="BL91">
            <v>330</v>
          </cell>
          <cell r="BM91">
            <v>330</v>
          </cell>
          <cell r="BN91">
            <v>229.7</v>
          </cell>
          <cell r="BO91">
            <v>229.7</v>
          </cell>
          <cell r="BR91">
            <v>-220.2</v>
          </cell>
          <cell r="BV91">
            <v>-220.2</v>
          </cell>
          <cell r="BX91">
            <v>9.5</v>
          </cell>
          <cell r="CA91">
            <v>330</v>
          </cell>
          <cell r="CB91">
            <v>203</v>
          </cell>
          <cell r="CC91">
            <v>93</v>
          </cell>
          <cell r="CD91">
            <v>93</v>
          </cell>
          <cell r="CG91">
            <v>-81.7</v>
          </cell>
          <cell r="CK91">
            <v>-81.7</v>
          </cell>
          <cell r="CM91">
            <v>11.3</v>
          </cell>
          <cell r="CP91">
            <v>330</v>
          </cell>
          <cell r="CQ91">
            <v>190</v>
          </cell>
          <cell r="CR91">
            <v>91</v>
          </cell>
          <cell r="CS91">
            <v>91</v>
          </cell>
          <cell r="CV91">
            <v>-80.7</v>
          </cell>
          <cell r="CZ91">
            <v>-80.7</v>
          </cell>
          <cell r="DB91">
            <v>10.3</v>
          </cell>
          <cell r="DE91">
            <v>330</v>
          </cell>
          <cell r="DF91">
            <v>183</v>
          </cell>
          <cell r="DG91">
            <v>136.8</v>
          </cell>
          <cell r="DH91">
            <v>136.8</v>
          </cell>
          <cell r="DK91">
            <v>-128.3</v>
          </cell>
          <cell r="DO91">
            <v>-128.3</v>
          </cell>
          <cell r="DQ91">
            <v>8.5</v>
          </cell>
          <cell r="DT91">
            <v>330</v>
          </cell>
          <cell r="DU91">
            <v>330</v>
          </cell>
          <cell r="DV91">
            <v>253</v>
          </cell>
          <cell r="DW91">
            <v>253</v>
          </cell>
          <cell r="DZ91">
            <v>-238.6</v>
          </cell>
          <cell r="ED91">
            <v>-238.6</v>
          </cell>
          <cell r="EF91">
            <v>14.4</v>
          </cell>
          <cell r="EI91">
            <v>330</v>
          </cell>
          <cell r="EJ91">
            <v>330</v>
          </cell>
          <cell r="EK91">
            <v>315.8</v>
          </cell>
          <cell r="EL91">
            <v>315.8</v>
          </cell>
          <cell r="EO91">
            <v>-293.6</v>
          </cell>
          <cell r="ES91">
            <v>-293.6</v>
          </cell>
          <cell r="EU91">
            <v>22.2</v>
          </cell>
          <cell r="EX91">
            <v>330</v>
          </cell>
          <cell r="EY91">
            <v>330</v>
          </cell>
          <cell r="EZ91">
            <v>319</v>
          </cell>
          <cell r="FA91">
            <v>319</v>
          </cell>
          <cell r="FD91">
            <v>-290.7</v>
          </cell>
          <cell r="FH91">
            <v>-290.7</v>
          </cell>
          <cell r="FJ91">
            <v>28.3</v>
          </cell>
          <cell r="FM91">
            <v>330</v>
          </cell>
          <cell r="FN91">
            <v>330</v>
          </cell>
          <cell r="FO91">
            <v>315.8</v>
          </cell>
          <cell r="FP91">
            <v>315.8</v>
          </cell>
          <cell r="FS91">
            <v>-284.90000000000003</v>
          </cell>
          <cell r="FW91">
            <v>-284.90000000000003</v>
          </cell>
          <cell r="FY91">
            <v>30.9</v>
          </cell>
          <cell r="GD91">
            <v>330</v>
          </cell>
          <cell r="GE91">
            <v>295.5</v>
          </cell>
          <cell r="GF91">
            <v>247.625</v>
          </cell>
          <cell r="GG91">
            <v>247.625</v>
          </cell>
          <cell r="GH91">
            <v>0</v>
          </cell>
          <cell r="GJ91">
            <v>-226.61666666666667</v>
          </cell>
          <cell r="GK91">
            <v>0</v>
          </cell>
          <cell r="GL91">
            <v>0</v>
          </cell>
          <cell r="GM91">
            <v>0</v>
          </cell>
          <cell r="GN91">
            <v>-226.61666666666667</v>
          </cell>
          <cell r="GP91">
            <v>21.008333333333333</v>
          </cell>
        </row>
        <row r="92">
          <cell r="D92">
            <v>12</v>
          </cell>
          <cell r="E92">
            <v>10</v>
          </cell>
          <cell r="F92">
            <v>10</v>
          </cell>
          <cell r="G92">
            <v>10</v>
          </cell>
          <cell r="J92">
            <v>-8</v>
          </cell>
          <cell r="N92">
            <v>-8</v>
          </cell>
          <cell r="P92">
            <v>2</v>
          </cell>
          <cell r="S92">
            <v>12</v>
          </cell>
          <cell r="T92">
            <v>10</v>
          </cell>
          <cell r="U92">
            <v>10</v>
          </cell>
          <cell r="V92">
            <v>10</v>
          </cell>
          <cell r="Y92">
            <v>-7.9</v>
          </cell>
          <cell r="AC92">
            <v>-7.9</v>
          </cell>
          <cell r="AE92">
            <v>2.1</v>
          </cell>
          <cell r="AH92">
            <v>12</v>
          </cell>
          <cell r="AI92">
            <v>10</v>
          </cell>
          <cell r="AJ92">
            <v>10</v>
          </cell>
          <cell r="AK92">
            <v>10</v>
          </cell>
          <cell r="AN92">
            <v>-8.1</v>
          </cell>
          <cell r="AR92">
            <v>-8.1</v>
          </cell>
          <cell r="AT92">
            <v>1.9</v>
          </cell>
          <cell r="AW92">
            <v>12</v>
          </cell>
          <cell r="AX92">
            <v>10</v>
          </cell>
          <cell r="AY92">
            <v>10</v>
          </cell>
          <cell r="AZ92">
            <v>10</v>
          </cell>
          <cell r="BC92">
            <v>-8.7</v>
          </cell>
          <cell r="BG92">
            <v>-8.7</v>
          </cell>
          <cell r="BI92">
            <v>1.3</v>
          </cell>
          <cell r="BL92">
            <v>12</v>
          </cell>
          <cell r="BM92">
            <v>12</v>
          </cell>
          <cell r="BN92">
            <v>12</v>
          </cell>
          <cell r="BO92">
            <v>12</v>
          </cell>
          <cell r="BR92">
            <v>-11.2</v>
          </cell>
          <cell r="BV92">
            <v>-11.2</v>
          </cell>
          <cell r="BX92">
            <v>0.8</v>
          </cell>
          <cell r="CA92">
            <v>12</v>
          </cell>
          <cell r="CB92">
            <v>12</v>
          </cell>
          <cell r="CC92">
            <v>11.2</v>
          </cell>
          <cell r="CD92">
            <v>11.2</v>
          </cell>
          <cell r="CG92">
            <v>-10.5</v>
          </cell>
          <cell r="CK92">
            <v>-10.5</v>
          </cell>
          <cell r="CM92">
            <v>0.7</v>
          </cell>
          <cell r="CP92">
            <v>12</v>
          </cell>
          <cell r="CQ92">
            <v>12</v>
          </cell>
          <cell r="CR92">
            <v>11.03</v>
          </cell>
          <cell r="CS92">
            <v>11.03</v>
          </cell>
          <cell r="CV92">
            <v>-10.33</v>
          </cell>
          <cell r="CZ92">
            <v>-10.33</v>
          </cell>
          <cell r="DB92">
            <v>0.7</v>
          </cell>
          <cell r="DE92">
            <v>12</v>
          </cell>
          <cell r="DF92">
            <v>12</v>
          </cell>
          <cell r="DG92">
            <v>10.65</v>
          </cell>
          <cell r="DH92">
            <v>10.65</v>
          </cell>
          <cell r="DK92">
            <v>-9.950000000000001</v>
          </cell>
          <cell r="DO92">
            <v>-9.950000000000001</v>
          </cell>
          <cell r="DQ92">
            <v>0.7</v>
          </cell>
          <cell r="DT92">
            <v>12</v>
          </cell>
          <cell r="DU92">
            <v>10</v>
          </cell>
          <cell r="DV92">
            <v>10</v>
          </cell>
          <cell r="DW92">
            <v>10</v>
          </cell>
          <cell r="DZ92">
            <v>-9</v>
          </cell>
          <cell r="ED92">
            <v>-9</v>
          </cell>
          <cell r="EF92">
            <v>1</v>
          </cell>
          <cell r="EI92">
            <v>12</v>
          </cell>
          <cell r="EJ92">
            <v>10</v>
          </cell>
          <cell r="EK92">
            <v>10</v>
          </cell>
          <cell r="EL92">
            <v>10</v>
          </cell>
          <cell r="EO92">
            <v>-7.7</v>
          </cell>
          <cell r="ES92">
            <v>-7.7</v>
          </cell>
          <cell r="EU92">
            <v>2.3</v>
          </cell>
          <cell r="EX92">
            <v>12</v>
          </cell>
          <cell r="EY92">
            <v>10</v>
          </cell>
          <cell r="EZ92">
            <v>10</v>
          </cell>
          <cell r="FA92">
            <v>10</v>
          </cell>
          <cell r="FD92">
            <v>-7.5</v>
          </cell>
          <cell r="FH92">
            <v>-7.5</v>
          </cell>
          <cell r="FJ92">
            <v>2.5</v>
          </cell>
          <cell r="FM92">
            <v>12</v>
          </cell>
          <cell r="FN92">
            <v>10</v>
          </cell>
          <cell r="FO92">
            <v>10</v>
          </cell>
          <cell r="FP92">
            <v>10</v>
          </cell>
          <cell r="FS92">
            <v>-7.8</v>
          </cell>
          <cell r="FW92">
            <v>-7.8</v>
          </cell>
          <cell r="FY92">
            <v>2.2</v>
          </cell>
          <cell r="GD92">
            <v>12</v>
          </cell>
          <cell r="GE92">
            <v>10.666666666666666</v>
          </cell>
          <cell r="GF92">
            <v>10.406666666666666</v>
          </cell>
          <cell r="GG92">
            <v>10.406666666666666</v>
          </cell>
          <cell r="GH92">
            <v>0</v>
          </cell>
          <cell r="GJ92">
            <v>-8.89</v>
          </cell>
          <cell r="GK92">
            <v>0</v>
          </cell>
          <cell r="GL92">
            <v>0</v>
          </cell>
          <cell r="GM92">
            <v>0</v>
          </cell>
          <cell r="GN92">
            <v>-8.89</v>
          </cell>
          <cell r="GP92">
            <v>1.5166666666666666</v>
          </cell>
        </row>
        <row r="93">
          <cell r="D93">
            <v>18</v>
          </cell>
          <cell r="E93">
            <v>18</v>
          </cell>
          <cell r="F93">
            <v>15.81</v>
          </cell>
          <cell r="H93">
            <v>15.81</v>
          </cell>
          <cell r="J93">
            <v>-0.7100000000000009</v>
          </cell>
          <cell r="K93" t="str">
            <v>*)</v>
          </cell>
          <cell r="N93">
            <v>-0.7100000000000009</v>
          </cell>
          <cell r="O93" t="str">
            <v>*)</v>
          </cell>
          <cell r="P93">
            <v>15.1</v>
          </cell>
          <cell r="S93">
            <v>18</v>
          </cell>
          <cell r="T93">
            <v>18</v>
          </cell>
          <cell r="U93">
            <v>14.84</v>
          </cell>
          <cell r="W93">
            <v>14.84</v>
          </cell>
          <cell r="Y93">
            <v>-0.7400000000000002</v>
          </cell>
          <cell r="Z93" t="str">
            <v>*)</v>
          </cell>
          <cell r="AC93">
            <v>-0.7400000000000002</v>
          </cell>
          <cell r="AD93" t="str">
            <v>*)</v>
          </cell>
          <cell r="AE93">
            <v>14.1</v>
          </cell>
          <cell r="AH93">
            <v>18</v>
          </cell>
          <cell r="AI93">
            <v>18</v>
          </cell>
          <cell r="AJ93">
            <v>14.54</v>
          </cell>
          <cell r="AL93">
            <v>14.54</v>
          </cell>
          <cell r="AN93">
            <v>-0.7399999999999984</v>
          </cell>
          <cell r="AO93" t="str">
            <v>*)</v>
          </cell>
          <cell r="AR93">
            <v>-0.7399999999999984</v>
          </cell>
          <cell r="AS93" t="str">
            <v>*)</v>
          </cell>
          <cell r="AT93">
            <v>13.8</v>
          </cell>
          <cell r="AW93">
            <v>18</v>
          </cell>
          <cell r="AX93">
            <v>18</v>
          </cell>
          <cell r="AY93">
            <v>13.56</v>
          </cell>
          <cell r="BA93">
            <v>13.56</v>
          </cell>
          <cell r="BC93">
            <v>-0.6600000000000001</v>
          </cell>
          <cell r="BD93" t="str">
            <v>*)</v>
          </cell>
          <cell r="BG93">
            <v>-0.6600000000000001</v>
          </cell>
          <cell r="BH93" t="str">
            <v>*)</v>
          </cell>
          <cell r="BI93">
            <v>12.9</v>
          </cell>
          <cell r="BL93">
            <v>18</v>
          </cell>
          <cell r="BM93">
            <v>18</v>
          </cell>
          <cell r="BN93">
            <v>12.98</v>
          </cell>
          <cell r="BP93">
            <v>12.98</v>
          </cell>
          <cell r="BR93">
            <v>-0.5800000000000001</v>
          </cell>
          <cell r="BS93" t="str">
            <v>*)</v>
          </cell>
          <cell r="BV93">
            <v>-0.5800000000000001</v>
          </cell>
          <cell r="BW93" t="str">
            <v>*)</v>
          </cell>
          <cell r="BX93">
            <v>12.4</v>
          </cell>
          <cell r="CA93">
            <v>18</v>
          </cell>
          <cell r="CB93">
            <v>18</v>
          </cell>
          <cell r="CC93">
            <v>9.48</v>
          </cell>
          <cell r="CE93">
            <v>9.48</v>
          </cell>
          <cell r="CG93">
            <v>-0.4800000000000004</v>
          </cell>
          <cell r="CH93" t="str">
            <v>*)</v>
          </cell>
          <cell r="CK93">
            <v>-0.4800000000000004</v>
          </cell>
          <cell r="CL93" t="str">
            <v>*)</v>
          </cell>
          <cell r="CM93">
            <v>9</v>
          </cell>
          <cell r="CP93">
            <v>18</v>
          </cell>
          <cell r="CQ93">
            <v>18</v>
          </cell>
          <cell r="CR93">
            <v>11.71</v>
          </cell>
          <cell r="CT93">
            <v>11.71</v>
          </cell>
          <cell r="CV93">
            <v>-0.5100000000000016</v>
          </cell>
          <cell r="CW93" t="str">
            <v>*)</v>
          </cell>
          <cell r="CZ93">
            <v>-0.5100000000000016</v>
          </cell>
          <cell r="DA93" t="str">
            <v>*)</v>
          </cell>
          <cell r="DB93">
            <v>11.2</v>
          </cell>
          <cell r="DE93">
            <v>18</v>
          </cell>
          <cell r="DF93">
            <v>18</v>
          </cell>
          <cell r="DG93">
            <v>6.27</v>
          </cell>
          <cell r="DI93">
            <v>6.27</v>
          </cell>
          <cell r="DK93">
            <v>-0.46999999999999975</v>
          </cell>
          <cell r="DL93" t="str">
            <v>*)</v>
          </cell>
          <cell r="DO93">
            <v>-0.46999999999999975</v>
          </cell>
          <cell r="DP93" t="str">
            <v>*)</v>
          </cell>
          <cell r="DQ93">
            <v>5.8</v>
          </cell>
          <cell r="DT93">
            <v>18</v>
          </cell>
          <cell r="DU93">
            <v>18</v>
          </cell>
          <cell r="DV93">
            <v>13.27</v>
          </cell>
          <cell r="DX93">
            <v>13.27</v>
          </cell>
          <cell r="DZ93">
            <v>-0.16999999999999993</v>
          </cell>
          <cell r="EA93" t="str">
            <v>*)</v>
          </cell>
          <cell r="ED93">
            <v>-0.16999999999999993</v>
          </cell>
          <cell r="EE93" t="str">
            <v>*)</v>
          </cell>
          <cell r="EF93">
            <v>13.1</v>
          </cell>
          <cell r="EI93">
            <v>18</v>
          </cell>
          <cell r="EJ93">
            <v>18</v>
          </cell>
          <cell r="EK93">
            <v>14.4</v>
          </cell>
          <cell r="EM93">
            <v>14.4</v>
          </cell>
          <cell r="EO93">
            <v>-0.7000000000000011</v>
          </cell>
          <cell r="EP93" t="str">
            <v>*)</v>
          </cell>
          <cell r="ES93">
            <v>-0.7000000000000011</v>
          </cell>
          <cell r="ET93" t="str">
            <v>*)</v>
          </cell>
          <cell r="EU93">
            <v>13.7</v>
          </cell>
          <cell r="EX93">
            <v>18</v>
          </cell>
          <cell r="EY93">
            <v>18</v>
          </cell>
          <cell r="EZ93">
            <v>15.75</v>
          </cell>
          <cell r="FB93">
            <v>15.75</v>
          </cell>
          <cell r="FD93">
            <v>-0.75</v>
          </cell>
          <cell r="FE93" t="str">
            <v>*)</v>
          </cell>
          <cell r="FH93">
            <v>-0.75</v>
          </cell>
          <cell r="FI93" t="str">
            <v>*)</v>
          </cell>
          <cell r="FJ93">
            <v>15</v>
          </cell>
          <cell r="FM93">
            <v>18</v>
          </cell>
          <cell r="FN93">
            <v>18</v>
          </cell>
          <cell r="FO93">
            <v>15.52</v>
          </cell>
          <cell r="FQ93">
            <v>15.52</v>
          </cell>
          <cell r="FS93">
            <v>-0.7199999999999989</v>
          </cell>
          <cell r="FT93" t="str">
            <v>*)</v>
          </cell>
          <cell r="FW93">
            <v>-0.7199999999999989</v>
          </cell>
          <cell r="FX93" t="str">
            <v>*)</v>
          </cell>
          <cell r="FY93">
            <v>14.8</v>
          </cell>
          <cell r="GD93">
            <v>18</v>
          </cell>
          <cell r="GE93">
            <v>18</v>
          </cell>
          <cell r="GF93">
            <v>0</v>
          </cell>
          <cell r="GG93">
            <v>0</v>
          </cell>
          <cell r="GH93">
            <v>13.1775</v>
          </cell>
          <cell r="GJ93">
            <v>-0.6025000000000001</v>
          </cell>
          <cell r="GK93" t="e">
            <v>#VALUE!</v>
          </cell>
          <cell r="GL93">
            <v>0</v>
          </cell>
          <cell r="GM93">
            <v>0</v>
          </cell>
          <cell r="GN93">
            <v>-0.6025000000000001</v>
          </cell>
          <cell r="GP93">
            <v>12.575000000000001</v>
          </cell>
        </row>
        <row r="94">
          <cell r="J94">
            <v>420.6</v>
          </cell>
          <cell r="M94">
            <v>25</v>
          </cell>
          <cell r="N94">
            <v>445.6</v>
          </cell>
          <cell r="P94">
            <v>420.6</v>
          </cell>
          <cell r="Y94">
            <v>426.5</v>
          </cell>
          <cell r="AB94">
            <v>26</v>
          </cell>
          <cell r="AC94">
            <v>452.5</v>
          </cell>
          <cell r="AE94">
            <v>426.5</v>
          </cell>
          <cell r="AN94">
            <v>389</v>
          </cell>
          <cell r="AQ94">
            <v>23</v>
          </cell>
          <cell r="AR94">
            <v>412</v>
          </cell>
          <cell r="AT94">
            <v>389</v>
          </cell>
          <cell r="BC94">
            <v>351</v>
          </cell>
          <cell r="BF94">
            <v>21</v>
          </cell>
          <cell r="BG94">
            <v>372</v>
          </cell>
          <cell r="BI94">
            <v>351</v>
          </cell>
          <cell r="BR94">
            <v>295.3</v>
          </cell>
          <cell r="BU94">
            <v>18</v>
          </cell>
          <cell r="BV94">
            <v>313.3</v>
          </cell>
          <cell r="BX94">
            <v>295.3</v>
          </cell>
          <cell r="CG94">
            <v>284.4</v>
          </cell>
          <cell r="CJ94">
            <v>17</v>
          </cell>
          <cell r="CK94">
            <v>301.4</v>
          </cell>
          <cell r="CM94">
            <v>284.4</v>
          </cell>
          <cell r="CV94">
            <v>281.2</v>
          </cell>
          <cell r="CY94">
            <v>17</v>
          </cell>
          <cell r="CZ94">
            <v>298.2</v>
          </cell>
          <cell r="DB94">
            <v>281.2</v>
          </cell>
          <cell r="DK94">
            <v>284</v>
          </cell>
          <cell r="DN94">
            <v>17</v>
          </cell>
          <cell r="DO94">
            <v>301</v>
          </cell>
          <cell r="DQ94">
            <v>284</v>
          </cell>
          <cell r="DZ94">
            <v>310.3</v>
          </cell>
          <cell r="EC94">
            <v>19</v>
          </cell>
          <cell r="ED94">
            <v>329.3</v>
          </cell>
          <cell r="EF94">
            <v>310.3</v>
          </cell>
          <cell r="EO94">
            <v>358</v>
          </cell>
          <cell r="ER94">
            <v>21</v>
          </cell>
          <cell r="ES94">
            <v>379</v>
          </cell>
          <cell r="EU94">
            <v>358</v>
          </cell>
          <cell r="FD94">
            <v>364.5</v>
          </cell>
          <cell r="FG94">
            <v>22</v>
          </cell>
          <cell r="FH94">
            <v>386.5</v>
          </cell>
          <cell r="FJ94">
            <v>364.5</v>
          </cell>
          <cell r="FS94">
            <v>414.8</v>
          </cell>
          <cell r="FV94">
            <v>25</v>
          </cell>
          <cell r="FW94">
            <v>439.8</v>
          </cell>
          <cell r="FY94">
            <v>414.8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348.3</v>
          </cell>
          <cell r="GK94">
            <v>0</v>
          </cell>
          <cell r="GL94">
            <v>0</v>
          </cell>
          <cell r="GM94">
            <v>20.916666666666668</v>
          </cell>
          <cell r="GN94">
            <v>369.2166666666667</v>
          </cell>
          <cell r="GP94">
            <v>348.3</v>
          </cell>
        </row>
        <row r="95"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P95">
            <v>0</v>
          </cell>
        </row>
        <row r="96">
          <cell r="J96">
            <v>0.7100000000000009</v>
          </cell>
          <cell r="N96">
            <v>0.7100000000000009</v>
          </cell>
          <cell r="Y96">
            <v>0.7400000000000002</v>
          </cell>
          <cell r="AC96">
            <v>0.7400000000000002</v>
          </cell>
          <cell r="AN96">
            <v>0.7399999999999984</v>
          </cell>
          <cell r="AR96">
            <v>0.7399999999999984</v>
          </cell>
          <cell r="BC96">
            <v>0.6600000000000001</v>
          </cell>
          <cell r="BG96">
            <v>0.6600000000000001</v>
          </cell>
          <cell r="BR96">
            <v>0.5800000000000001</v>
          </cell>
          <cell r="BV96">
            <v>0.5800000000000001</v>
          </cell>
          <cell r="CG96">
            <v>0.4800000000000004</v>
          </cell>
          <cell r="CK96">
            <v>0.4800000000000004</v>
          </cell>
          <cell r="CV96">
            <v>0.5100000000000016</v>
          </cell>
          <cell r="CZ96">
            <v>0.5100000000000016</v>
          </cell>
          <cell r="DK96">
            <v>0.46999999999999975</v>
          </cell>
          <cell r="DO96">
            <v>0.46999999999999975</v>
          </cell>
          <cell r="DZ96">
            <v>0.16999999999999993</v>
          </cell>
          <cell r="ED96">
            <v>0.16999999999999993</v>
          </cell>
          <cell r="EO96">
            <v>0.7000000000000011</v>
          </cell>
          <cell r="ES96">
            <v>0.7000000000000011</v>
          </cell>
          <cell r="FD96">
            <v>0.75</v>
          </cell>
          <cell r="FH96">
            <v>0.75</v>
          </cell>
          <cell r="FS96">
            <v>0.7199999999999989</v>
          </cell>
          <cell r="FW96">
            <v>0.7199999999999989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0.6025000000000001</v>
          </cell>
          <cell r="GK96">
            <v>0</v>
          </cell>
          <cell r="GL96">
            <v>0</v>
          </cell>
          <cell r="GM96">
            <v>0</v>
          </cell>
          <cell r="GN96">
            <v>0.6025000000000001</v>
          </cell>
          <cell r="GP96">
            <v>0</v>
          </cell>
        </row>
        <row r="97">
          <cell r="J97">
            <v>419.89000000000004</v>
          </cell>
          <cell r="M97">
            <v>25</v>
          </cell>
          <cell r="N97">
            <v>444.89000000000004</v>
          </cell>
          <cell r="Y97">
            <v>425.76</v>
          </cell>
          <cell r="AB97">
            <v>26</v>
          </cell>
          <cell r="AC97">
            <v>451.76</v>
          </cell>
          <cell r="AN97">
            <v>388.26</v>
          </cell>
          <cell r="AQ97">
            <v>23</v>
          </cell>
          <cell r="AR97">
            <v>411.26</v>
          </cell>
          <cell r="BC97">
            <v>350.34</v>
          </cell>
          <cell r="BF97">
            <v>21</v>
          </cell>
          <cell r="BG97">
            <v>371.34</v>
          </cell>
          <cell r="BR97">
            <v>294.72</v>
          </cell>
          <cell r="BU97">
            <v>18</v>
          </cell>
          <cell r="BV97">
            <v>312.72</v>
          </cell>
          <cell r="CG97">
            <v>283.91999999999996</v>
          </cell>
          <cell r="CJ97">
            <v>17</v>
          </cell>
          <cell r="CK97">
            <v>300.91999999999996</v>
          </cell>
          <cell r="CV97">
            <v>280.69</v>
          </cell>
          <cell r="CY97">
            <v>17</v>
          </cell>
          <cell r="CZ97">
            <v>297.69</v>
          </cell>
          <cell r="DK97">
            <v>283.53</v>
          </cell>
          <cell r="DN97">
            <v>17</v>
          </cell>
          <cell r="DO97">
            <v>300.53</v>
          </cell>
          <cell r="DZ97">
            <v>310.13</v>
          </cell>
          <cell r="EC97">
            <v>19</v>
          </cell>
          <cell r="ED97">
            <v>329.13</v>
          </cell>
          <cell r="EO97">
            <v>357.3</v>
          </cell>
          <cell r="ER97">
            <v>21</v>
          </cell>
          <cell r="ES97">
            <v>378.3</v>
          </cell>
          <cell r="FD97">
            <v>363.75</v>
          </cell>
          <cell r="FG97">
            <v>22</v>
          </cell>
          <cell r="FH97">
            <v>385.75</v>
          </cell>
          <cell r="FS97">
            <v>414.08000000000004</v>
          </cell>
          <cell r="FV97">
            <v>25</v>
          </cell>
          <cell r="FW97">
            <v>439.08000000000004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347.69750000000005</v>
          </cell>
          <cell r="GK97">
            <v>0</v>
          </cell>
          <cell r="GL97">
            <v>0</v>
          </cell>
          <cell r="GM97">
            <v>20.916666666666668</v>
          </cell>
          <cell r="GN97">
            <v>368.61416666666673</v>
          </cell>
          <cell r="GP97">
            <v>0</v>
          </cell>
        </row>
        <row r="98">
          <cell r="D98">
            <v>6</v>
          </cell>
          <cell r="E98">
            <v>0</v>
          </cell>
          <cell r="F98">
            <v>0</v>
          </cell>
          <cell r="H98">
            <v>0</v>
          </cell>
          <cell r="J98">
            <v>0</v>
          </cell>
          <cell r="N98">
            <v>0</v>
          </cell>
          <cell r="P98">
            <v>0</v>
          </cell>
          <cell r="S98">
            <v>6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C98">
            <v>0</v>
          </cell>
          <cell r="AE98">
            <v>0</v>
          </cell>
          <cell r="AH98">
            <v>6</v>
          </cell>
          <cell r="AI98">
            <v>0</v>
          </cell>
          <cell r="AJ98">
            <v>0</v>
          </cell>
          <cell r="AL98">
            <v>0</v>
          </cell>
          <cell r="AN98">
            <v>0</v>
          </cell>
          <cell r="AR98">
            <v>0</v>
          </cell>
          <cell r="AT98">
            <v>0</v>
          </cell>
          <cell r="AW98">
            <v>6</v>
          </cell>
          <cell r="AX98">
            <v>0</v>
          </cell>
          <cell r="AY98">
            <v>0</v>
          </cell>
          <cell r="BA98">
            <v>0</v>
          </cell>
          <cell r="BC98">
            <v>0</v>
          </cell>
          <cell r="BG98">
            <v>0</v>
          </cell>
          <cell r="BI98">
            <v>0</v>
          </cell>
          <cell r="BL98">
            <v>6</v>
          </cell>
          <cell r="BM98">
            <v>0</v>
          </cell>
          <cell r="BN98">
            <v>0</v>
          </cell>
          <cell r="BP98">
            <v>0</v>
          </cell>
          <cell r="BR98">
            <v>0</v>
          </cell>
          <cell r="BV98">
            <v>0</v>
          </cell>
          <cell r="BX98">
            <v>0</v>
          </cell>
          <cell r="CA98">
            <v>6</v>
          </cell>
          <cell r="CB98">
            <v>0</v>
          </cell>
          <cell r="CC98">
            <v>0</v>
          </cell>
          <cell r="CE98">
            <v>0</v>
          </cell>
          <cell r="CG98">
            <v>0</v>
          </cell>
          <cell r="CK98">
            <v>0</v>
          </cell>
          <cell r="CM98">
            <v>0</v>
          </cell>
          <cell r="CP98">
            <v>6</v>
          </cell>
          <cell r="CQ98">
            <v>0</v>
          </cell>
          <cell r="CR98">
            <v>0</v>
          </cell>
          <cell r="CT98">
            <v>0</v>
          </cell>
          <cell r="CV98">
            <v>0</v>
          </cell>
          <cell r="CZ98">
            <v>0</v>
          </cell>
          <cell r="DB98">
            <v>0</v>
          </cell>
          <cell r="DE98">
            <v>6</v>
          </cell>
          <cell r="DF98">
            <v>0</v>
          </cell>
          <cell r="DG98">
            <v>0</v>
          </cell>
          <cell r="DI98">
            <v>0</v>
          </cell>
          <cell r="DK98">
            <v>0</v>
          </cell>
          <cell r="DO98">
            <v>0</v>
          </cell>
          <cell r="DQ98">
            <v>0</v>
          </cell>
          <cell r="DT98">
            <v>6</v>
          </cell>
          <cell r="DU98">
            <v>0</v>
          </cell>
          <cell r="DV98">
            <v>0</v>
          </cell>
          <cell r="DX98">
            <v>0</v>
          </cell>
          <cell r="DZ98">
            <v>0</v>
          </cell>
          <cell r="ED98">
            <v>0</v>
          </cell>
          <cell r="EF98">
            <v>0</v>
          </cell>
          <cell r="EI98">
            <v>6</v>
          </cell>
          <cell r="EJ98">
            <v>0</v>
          </cell>
          <cell r="EK98">
            <v>0</v>
          </cell>
          <cell r="EM98">
            <v>0</v>
          </cell>
          <cell r="EO98">
            <v>0</v>
          </cell>
          <cell r="ES98">
            <v>0</v>
          </cell>
          <cell r="EU98">
            <v>0</v>
          </cell>
          <cell r="EX98">
            <v>6</v>
          </cell>
          <cell r="EY98">
            <v>0</v>
          </cell>
          <cell r="EZ98">
            <v>0</v>
          </cell>
          <cell r="FB98">
            <v>0</v>
          </cell>
          <cell r="FD98">
            <v>0</v>
          </cell>
          <cell r="FH98">
            <v>0</v>
          </cell>
          <cell r="FJ98">
            <v>0</v>
          </cell>
          <cell r="FM98">
            <v>6</v>
          </cell>
          <cell r="FN98">
            <v>0</v>
          </cell>
          <cell r="FO98">
            <v>0</v>
          </cell>
          <cell r="FQ98">
            <v>0</v>
          </cell>
          <cell r="FS98">
            <v>0</v>
          </cell>
          <cell r="FW98">
            <v>0</v>
          </cell>
          <cell r="FY98">
            <v>0</v>
          </cell>
          <cell r="GD98">
            <v>6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P98">
            <v>0</v>
          </cell>
        </row>
        <row r="99">
          <cell r="J99">
            <v>24.8</v>
          </cell>
          <cell r="M99">
            <v>1.49</v>
          </cell>
          <cell r="N99">
            <v>26.29</v>
          </cell>
          <cell r="P99">
            <v>24.8</v>
          </cell>
          <cell r="Y99">
            <v>29.07</v>
          </cell>
          <cell r="AB99">
            <v>1.74</v>
          </cell>
          <cell r="AC99">
            <v>30.81</v>
          </cell>
          <cell r="AE99">
            <v>29.07</v>
          </cell>
          <cell r="AN99">
            <v>24.04</v>
          </cell>
          <cell r="AQ99">
            <v>1.44</v>
          </cell>
          <cell r="AR99">
            <v>25.48</v>
          </cell>
          <cell r="AT99">
            <v>24.04</v>
          </cell>
          <cell r="BC99">
            <v>22.6</v>
          </cell>
          <cell r="BF99">
            <v>1.36</v>
          </cell>
          <cell r="BG99">
            <v>23.96</v>
          </cell>
          <cell r="BI99">
            <v>22.6</v>
          </cell>
          <cell r="BR99">
            <v>25.75</v>
          </cell>
          <cell r="BU99">
            <v>1.55</v>
          </cell>
          <cell r="BV99">
            <v>27.3</v>
          </cell>
          <cell r="BX99">
            <v>25.75</v>
          </cell>
          <cell r="CG99">
            <v>29.25</v>
          </cell>
          <cell r="CJ99">
            <v>1.76</v>
          </cell>
          <cell r="CK99">
            <v>31.01</v>
          </cell>
          <cell r="CM99">
            <v>29.25</v>
          </cell>
          <cell r="CV99">
            <v>21.38</v>
          </cell>
          <cell r="CY99">
            <v>1.28</v>
          </cell>
          <cell r="CZ99">
            <v>22.66</v>
          </cell>
          <cell r="DB99">
            <v>21.38</v>
          </cell>
          <cell r="DK99">
            <v>27.37</v>
          </cell>
          <cell r="DN99">
            <v>1.64</v>
          </cell>
          <cell r="DO99">
            <v>29.01</v>
          </cell>
          <cell r="DQ99">
            <v>27.37</v>
          </cell>
          <cell r="DZ99">
            <v>30.62</v>
          </cell>
          <cell r="EC99">
            <v>1.84</v>
          </cell>
          <cell r="ED99">
            <v>32.46</v>
          </cell>
          <cell r="EF99">
            <v>30.62</v>
          </cell>
          <cell r="EO99">
            <v>22.28</v>
          </cell>
          <cell r="ER99">
            <v>1.34</v>
          </cell>
          <cell r="ES99">
            <v>23.62</v>
          </cell>
          <cell r="EU99">
            <v>22.28</v>
          </cell>
          <cell r="FD99">
            <v>23.09</v>
          </cell>
          <cell r="FG99">
            <v>1.39</v>
          </cell>
          <cell r="FH99">
            <v>24.48</v>
          </cell>
          <cell r="FJ99">
            <v>23.09</v>
          </cell>
          <cell r="FS99">
            <v>22.47</v>
          </cell>
          <cell r="FV99">
            <v>1.35</v>
          </cell>
          <cell r="FW99">
            <v>23.82</v>
          </cell>
          <cell r="FY99">
            <v>22.47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25.22666666666667</v>
          </cell>
          <cell r="GK99">
            <v>0</v>
          </cell>
          <cell r="GL99">
            <v>0</v>
          </cell>
          <cell r="GM99">
            <v>1.5149999999999997</v>
          </cell>
          <cell r="GN99">
            <v>26.74166666666667</v>
          </cell>
          <cell r="GP99">
            <v>25.22666666666667</v>
          </cell>
        </row>
        <row r="100">
          <cell r="J100">
            <v>5.500000000000002</v>
          </cell>
          <cell r="M100">
            <v>0.3</v>
          </cell>
          <cell r="N100">
            <v>5.800000000000002</v>
          </cell>
          <cell r="P100">
            <v>5.500000000000002</v>
          </cell>
          <cell r="Y100">
            <v>5.399999999999999</v>
          </cell>
          <cell r="AB100">
            <v>0.3</v>
          </cell>
          <cell r="AC100">
            <v>5.699999999999998</v>
          </cell>
          <cell r="AE100">
            <v>5.399999999999999</v>
          </cell>
          <cell r="AN100">
            <v>5.399999999999999</v>
          </cell>
          <cell r="AQ100">
            <v>0.3</v>
          </cell>
          <cell r="AR100">
            <v>5.699999999999998</v>
          </cell>
          <cell r="AT100">
            <v>5.399999999999999</v>
          </cell>
          <cell r="BC100">
            <v>4.899999999999999</v>
          </cell>
          <cell r="BF100">
            <v>0.3</v>
          </cell>
          <cell r="BG100">
            <v>5.199999999999998</v>
          </cell>
          <cell r="BI100">
            <v>4.899999999999999</v>
          </cell>
          <cell r="BR100">
            <v>3.5</v>
          </cell>
          <cell r="BU100">
            <v>0.2</v>
          </cell>
          <cell r="BV100">
            <v>3.7</v>
          </cell>
          <cell r="BX100">
            <v>3.5</v>
          </cell>
          <cell r="CG100">
            <v>3.799999999999999</v>
          </cell>
          <cell r="CJ100">
            <v>0.23</v>
          </cell>
          <cell r="CK100">
            <v>4.029999999999999</v>
          </cell>
          <cell r="CM100">
            <v>3.799999999999999</v>
          </cell>
          <cell r="CV100">
            <v>3.900000000000002</v>
          </cell>
          <cell r="CY100">
            <v>0.23</v>
          </cell>
          <cell r="CZ100">
            <v>4.130000000000003</v>
          </cell>
          <cell r="DB100">
            <v>3.900000000000002</v>
          </cell>
          <cell r="DK100">
            <v>3.8999999999999986</v>
          </cell>
          <cell r="DN100">
            <v>0.23</v>
          </cell>
          <cell r="DO100">
            <v>4.129999999999999</v>
          </cell>
          <cell r="DQ100">
            <v>3.8999999999999986</v>
          </cell>
          <cell r="DZ100">
            <v>4</v>
          </cell>
          <cell r="EC100">
            <v>0.24</v>
          </cell>
          <cell r="ED100">
            <v>4.24</v>
          </cell>
          <cell r="EF100">
            <v>4</v>
          </cell>
          <cell r="EO100">
            <v>4.600000000000001</v>
          </cell>
          <cell r="ER100">
            <v>0.28</v>
          </cell>
          <cell r="ES100">
            <v>4.880000000000002</v>
          </cell>
          <cell r="EU100">
            <v>4.600000000000001</v>
          </cell>
          <cell r="FD100">
            <v>28</v>
          </cell>
          <cell r="FG100">
            <v>1.68</v>
          </cell>
          <cell r="FH100">
            <v>29.68</v>
          </cell>
          <cell r="FJ100">
            <v>28</v>
          </cell>
          <cell r="FS100">
            <v>5.5</v>
          </cell>
          <cell r="FV100">
            <v>0.33</v>
          </cell>
          <cell r="FW100">
            <v>5.83</v>
          </cell>
          <cell r="FY100">
            <v>5.5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6.533333333333334</v>
          </cell>
          <cell r="GK100">
            <v>0</v>
          </cell>
          <cell r="GL100">
            <v>0</v>
          </cell>
          <cell r="GM100">
            <v>0.385</v>
          </cell>
          <cell r="GN100">
            <v>6.918333333333334</v>
          </cell>
          <cell r="GP100">
            <v>6.533333333333334</v>
          </cell>
        </row>
        <row r="102">
          <cell r="D102">
            <v>510</v>
          </cell>
          <cell r="E102">
            <v>435</v>
          </cell>
          <cell r="F102">
            <v>433</v>
          </cell>
          <cell r="G102">
            <v>98</v>
          </cell>
          <cell r="H102">
            <v>335</v>
          </cell>
          <cell r="J102">
            <v>447.3399999999999</v>
          </cell>
          <cell r="M102">
            <v>44.7</v>
          </cell>
          <cell r="N102">
            <v>492.0399999999999</v>
          </cell>
          <cell r="P102">
            <v>880.3399999999999</v>
          </cell>
          <cell r="S102">
            <v>510</v>
          </cell>
          <cell r="T102">
            <v>435</v>
          </cell>
          <cell r="U102">
            <v>433</v>
          </cell>
          <cell r="V102">
            <v>98</v>
          </cell>
          <cell r="W102">
            <v>335</v>
          </cell>
          <cell r="Y102">
            <v>435.7299999999999</v>
          </cell>
          <cell r="AB102">
            <v>44.74000000000001</v>
          </cell>
          <cell r="AC102">
            <v>480.4699999999999</v>
          </cell>
          <cell r="AE102">
            <v>868.7299999999999</v>
          </cell>
          <cell r="AH102">
            <v>510</v>
          </cell>
          <cell r="AI102">
            <v>425</v>
          </cell>
          <cell r="AJ102">
            <v>391</v>
          </cell>
          <cell r="AK102">
            <v>80</v>
          </cell>
          <cell r="AL102">
            <v>311</v>
          </cell>
          <cell r="AN102">
            <v>401.53999999999996</v>
          </cell>
          <cell r="AQ102">
            <v>40.34</v>
          </cell>
          <cell r="AR102">
            <v>441.88</v>
          </cell>
          <cell r="AT102">
            <v>792.54</v>
          </cell>
          <cell r="AW102">
            <v>510</v>
          </cell>
          <cell r="AX102">
            <v>390</v>
          </cell>
          <cell r="AY102">
            <v>315</v>
          </cell>
          <cell r="AZ102">
            <v>50</v>
          </cell>
          <cell r="BA102">
            <v>265</v>
          </cell>
          <cell r="BC102">
            <v>362.53</v>
          </cell>
          <cell r="BF102">
            <v>34.540000000000006</v>
          </cell>
          <cell r="BG102">
            <v>397.07</v>
          </cell>
          <cell r="BI102">
            <v>677.53</v>
          </cell>
          <cell r="BL102">
            <v>510</v>
          </cell>
          <cell r="BM102">
            <v>318</v>
          </cell>
          <cell r="BN102">
            <v>225.5</v>
          </cell>
          <cell r="BO102">
            <v>30</v>
          </cell>
          <cell r="BP102">
            <v>195.5</v>
          </cell>
          <cell r="BR102">
            <v>354.34000000000003</v>
          </cell>
          <cell r="BU102">
            <v>29.64</v>
          </cell>
          <cell r="BV102">
            <v>383.98</v>
          </cell>
          <cell r="BX102">
            <v>579.84</v>
          </cell>
          <cell r="CA102">
            <v>510</v>
          </cell>
          <cell r="CB102">
            <v>281</v>
          </cell>
          <cell r="CC102">
            <v>176</v>
          </cell>
          <cell r="CD102">
            <v>30</v>
          </cell>
          <cell r="CE102">
            <v>146</v>
          </cell>
          <cell r="CG102">
            <v>413.03</v>
          </cell>
          <cell r="CJ102">
            <v>30.64</v>
          </cell>
          <cell r="CK102">
            <v>443.66999999999996</v>
          </cell>
          <cell r="CM102">
            <v>589.03</v>
          </cell>
          <cell r="CP102">
            <v>510</v>
          </cell>
          <cell r="CQ102">
            <v>239</v>
          </cell>
          <cell r="CR102">
            <v>143.2</v>
          </cell>
          <cell r="CS102">
            <v>10</v>
          </cell>
          <cell r="CT102">
            <v>133.2</v>
          </cell>
          <cell r="CV102">
            <v>435.23999999999995</v>
          </cell>
          <cell r="CY102">
            <v>30.24</v>
          </cell>
          <cell r="CZ102">
            <v>465.47999999999996</v>
          </cell>
          <cell r="DB102">
            <v>578.4399999999999</v>
          </cell>
          <cell r="DE102">
            <v>510</v>
          </cell>
          <cell r="DF102">
            <v>224</v>
          </cell>
          <cell r="DG102">
            <v>147</v>
          </cell>
          <cell r="DH102">
            <v>30</v>
          </cell>
          <cell r="DI102">
            <v>117</v>
          </cell>
          <cell r="DK102">
            <v>430.43999999999994</v>
          </cell>
          <cell r="DN102">
            <v>29.939999999999998</v>
          </cell>
          <cell r="DO102">
            <v>460.37999999999994</v>
          </cell>
          <cell r="DQ102">
            <v>577.4399999999999</v>
          </cell>
          <cell r="DT102">
            <v>510</v>
          </cell>
          <cell r="DU102">
            <v>267</v>
          </cell>
          <cell r="DV102">
            <v>176.5</v>
          </cell>
          <cell r="DW102">
            <v>32</v>
          </cell>
          <cell r="DX102">
            <v>144.5</v>
          </cell>
          <cell r="DZ102">
            <v>455.63</v>
          </cell>
          <cell r="EC102">
            <v>32.84</v>
          </cell>
          <cell r="ED102">
            <v>488.47</v>
          </cell>
          <cell r="EF102">
            <v>632.13</v>
          </cell>
          <cell r="EI102">
            <v>510</v>
          </cell>
          <cell r="EJ102">
            <v>344</v>
          </cell>
          <cell r="EK102">
            <v>288</v>
          </cell>
          <cell r="EL102">
            <v>50</v>
          </cell>
          <cell r="EM102">
            <v>238</v>
          </cell>
          <cell r="EO102">
            <v>458.03999999999996</v>
          </cell>
          <cell r="ER102">
            <v>38.14000000000001</v>
          </cell>
          <cell r="ES102">
            <v>496.17999999999995</v>
          </cell>
          <cell r="EU102">
            <v>746.04</v>
          </cell>
          <cell r="EX102">
            <v>510</v>
          </cell>
          <cell r="EY102">
            <v>420</v>
          </cell>
          <cell r="EZ102">
            <v>390</v>
          </cell>
          <cell r="FA102">
            <v>70</v>
          </cell>
          <cell r="FB102">
            <v>320</v>
          </cell>
          <cell r="FD102">
            <v>447.93000000000006</v>
          </cell>
          <cell r="FG102">
            <v>42.040000000000006</v>
          </cell>
          <cell r="FH102">
            <v>489.9700000000001</v>
          </cell>
          <cell r="FJ102">
            <v>837.9300000000001</v>
          </cell>
          <cell r="FM102">
            <v>510</v>
          </cell>
          <cell r="FN102">
            <v>435</v>
          </cell>
          <cell r="FO102">
            <v>433</v>
          </cell>
          <cell r="FP102">
            <v>98</v>
          </cell>
          <cell r="FQ102">
            <v>335</v>
          </cell>
          <cell r="FS102">
            <v>426.03999999999996</v>
          </cell>
          <cell r="FV102">
            <v>44.34</v>
          </cell>
          <cell r="FW102">
            <v>470.38</v>
          </cell>
          <cell r="FY102">
            <v>859.04</v>
          </cell>
          <cell r="GD102">
            <v>510</v>
          </cell>
          <cell r="GE102">
            <v>351.0833333333333</v>
          </cell>
          <cell r="GF102">
            <v>56.333333333333336</v>
          </cell>
          <cell r="GG102">
            <v>56.333333333333336</v>
          </cell>
          <cell r="GH102">
            <v>239.6</v>
          </cell>
          <cell r="GJ102">
            <v>422.3191666666666</v>
          </cell>
          <cell r="GK102">
            <v>0</v>
          </cell>
          <cell r="GL102">
            <v>0</v>
          </cell>
          <cell r="GM102">
            <v>36.845000000000006</v>
          </cell>
          <cell r="GN102">
            <v>459.1641666666667</v>
          </cell>
          <cell r="GP102">
            <v>718.2524999999999</v>
          </cell>
        </row>
        <row r="103"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P103">
            <v>0</v>
          </cell>
        </row>
        <row r="104">
          <cell r="D104">
            <v>100</v>
          </cell>
          <cell r="E104">
            <v>100</v>
          </cell>
          <cell r="F104">
            <v>98</v>
          </cell>
          <cell r="G104">
            <v>98</v>
          </cell>
          <cell r="J104">
            <v>-85</v>
          </cell>
          <cell r="N104">
            <v>-85</v>
          </cell>
          <cell r="P104">
            <v>13</v>
          </cell>
          <cell r="S104">
            <v>100</v>
          </cell>
          <cell r="T104">
            <v>100</v>
          </cell>
          <cell r="U104">
            <v>98</v>
          </cell>
          <cell r="V104">
            <v>98</v>
          </cell>
          <cell r="Y104">
            <v>-85</v>
          </cell>
          <cell r="AC104">
            <v>-85</v>
          </cell>
          <cell r="AE104">
            <v>13</v>
          </cell>
          <cell r="AH104">
            <v>100</v>
          </cell>
          <cell r="AI104">
            <v>100</v>
          </cell>
          <cell r="AJ104">
            <v>80</v>
          </cell>
          <cell r="AK104">
            <v>80</v>
          </cell>
          <cell r="AN104">
            <v>-68</v>
          </cell>
          <cell r="AR104">
            <v>-68</v>
          </cell>
          <cell r="AT104">
            <v>12</v>
          </cell>
          <cell r="AW104">
            <v>100</v>
          </cell>
          <cell r="AX104">
            <v>100</v>
          </cell>
          <cell r="AY104">
            <v>50</v>
          </cell>
          <cell r="AZ104">
            <v>50</v>
          </cell>
          <cell r="BC104">
            <v>-41.8</v>
          </cell>
          <cell r="BG104">
            <v>-41.8</v>
          </cell>
          <cell r="BI104">
            <v>8.2</v>
          </cell>
          <cell r="BL104">
            <v>100</v>
          </cell>
          <cell r="BM104">
            <v>95</v>
          </cell>
          <cell r="BN104">
            <v>30</v>
          </cell>
          <cell r="BO104">
            <v>30</v>
          </cell>
          <cell r="BR104">
            <v>-25.5</v>
          </cell>
          <cell r="BV104">
            <v>-25.5</v>
          </cell>
          <cell r="BX104">
            <v>4.5</v>
          </cell>
          <cell r="CA104">
            <v>100</v>
          </cell>
          <cell r="CB104">
            <v>85</v>
          </cell>
          <cell r="CC104">
            <v>30</v>
          </cell>
          <cell r="CD104">
            <v>30</v>
          </cell>
          <cell r="CG104">
            <v>-25.6</v>
          </cell>
          <cell r="CK104">
            <v>-25.6</v>
          </cell>
          <cell r="CM104">
            <v>4.4</v>
          </cell>
          <cell r="CP104">
            <v>100</v>
          </cell>
          <cell r="CQ104">
            <v>80</v>
          </cell>
          <cell r="CR104">
            <v>10</v>
          </cell>
          <cell r="CS104">
            <v>10</v>
          </cell>
          <cell r="CV104">
            <v>-8.1</v>
          </cell>
          <cell r="CZ104">
            <v>-8.1</v>
          </cell>
          <cell r="DB104">
            <v>1.9</v>
          </cell>
          <cell r="DE104">
            <v>100</v>
          </cell>
          <cell r="DF104">
            <v>80</v>
          </cell>
          <cell r="DG104">
            <v>30</v>
          </cell>
          <cell r="DH104">
            <v>30</v>
          </cell>
          <cell r="DK104">
            <v>-25.2</v>
          </cell>
          <cell r="DO104">
            <v>-25.2</v>
          </cell>
          <cell r="DQ104">
            <v>4.8</v>
          </cell>
          <cell r="DT104">
            <v>100</v>
          </cell>
          <cell r="DU104">
            <v>100</v>
          </cell>
          <cell r="DV104">
            <v>32</v>
          </cell>
          <cell r="DW104">
            <v>32</v>
          </cell>
          <cell r="DZ104">
            <v>-27</v>
          </cell>
          <cell r="ED104">
            <v>-27</v>
          </cell>
          <cell r="EF104">
            <v>5</v>
          </cell>
          <cell r="EI104">
            <v>100</v>
          </cell>
          <cell r="EJ104">
            <v>100</v>
          </cell>
          <cell r="EK104">
            <v>50</v>
          </cell>
          <cell r="EL104">
            <v>50</v>
          </cell>
          <cell r="EO104">
            <v>-42</v>
          </cell>
          <cell r="ES104">
            <v>-42</v>
          </cell>
          <cell r="EU104">
            <v>8</v>
          </cell>
          <cell r="EX104">
            <v>100</v>
          </cell>
          <cell r="EY104">
            <v>100</v>
          </cell>
          <cell r="EZ104">
            <v>70</v>
          </cell>
          <cell r="FA104">
            <v>70</v>
          </cell>
          <cell r="FD104">
            <v>-59</v>
          </cell>
          <cell r="FH104">
            <v>-59</v>
          </cell>
          <cell r="FJ104">
            <v>11</v>
          </cell>
          <cell r="FM104">
            <v>100</v>
          </cell>
          <cell r="FN104">
            <v>100</v>
          </cell>
          <cell r="FO104">
            <v>98</v>
          </cell>
          <cell r="FP104">
            <v>98</v>
          </cell>
          <cell r="FS104">
            <v>-85</v>
          </cell>
          <cell r="FW104">
            <v>-85</v>
          </cell>
          <cell r="FY104">
            <v>13</v>
          </cell>
          <cell r="GD104">
            <v>100</v>
          </cell>
          <cell r="GE104">
            <v>95</v>
          </cell>
          <cell r="GF104">
            <v>56.333333333333336</v>
          </cell>
          <cell r="GG104">
            <v>56.333333333333336</v>
          </cell>
          <cell r="GH104">
            <v>0</v>
          </cell>
          <cell r="GJ104">
            <v>-48.1</v>
          </cell>
          <cell r="GK104">
            <v>0</v>
          </cell>
          <cell r="GL104">
            <v>0</v>
          </cell>
          <cell r="GM104">
            <v>0</v>
          </cell>
          <cell r="GN104">
            <v>-48.1</v>
          </cell>
          <cell r="GP104">
            <v>8.233333333333333</v>
          </cell>
        </row>
        <row r="105">
          <cell r="J105">
            <v>736</v>
          </cell>
          <cell r="M105">
            <v>44.16</v>
          </cell>
          <cell r="N105">
            <v>780.16</v>
          </cell>
          <cell r="P105">
            <v>736</v>
          </cell>
          <cell r="Y105">
            <v>736.9</v>
          </cell>
          <cell r="AB105">
            <v>44.2</v>
          </cell>
          <cell r="AC105">
            <v>781.1</v>
          </cell>
          <cell r="AE105">
            <v>736.9</v>
          </cell>
          <cell r="AN105">
            <v>662.9</v>
          </cell>
          <cell r="AQ105">
            <v>39.8</v>
          </cell>
          <cell r="AR105">
            <v>702.6999999999999</v>
          </cell>
          <cell r="AT105">
            <v>662.9</v>
          </cell>
          <cell r="BC105">
            <v>567</v>
          </cell>
          <cell r="BF105">
            <v>34</v>
          </cell>
          <cell r="BG105">
            <v>601</v>
          </cell>
          <cell r="BI105">
            <v>567</v>
          </cell>
          <cell r="BR105">
            <v>484.6</v>
          </cell>
          <cell r="BU105">
            <v>29.1</v>
          </cell>
          <cell r="BV105">
            <v>513.7</v>
          </cell>
          <cell r="BX105">
            <v>484.6</v>
          </cell>
          <cell r="CG105">
            <v>501.7</v>
          </cell>
          <cell r="CJ105">
            <v>30.1</v>
          </cell>
          <cell r="CK105">
            <v>531.8</v>
          </cell>
          <cell r="CM105">
            <v>501.7</v>
          </cell>
          <cell r="CV105">
            <v>495.5</v>
          </cell>
          <cell r="CY105">
            <v>29.7</v>
          </cell>
          <cell r="CZ105">
            <v>525.2</v>
          </cell>
          <cell r="DB105">
            <v>495.5</v>
          </cell>
          <cell r="DK105">
            <v>490.5</v>
          </cell>
          <cell r="DN105">
            <v>29.4</v>
          </cell>
          <cell r="DO105">
            <v>519.9</v>
          </cell>
          <cell r="DQ105">
            <v>490.5</v>
          </cell>
          <cell r="DZ105">
            <v>538.5</v>
          </cell>
          <cell r="EC105">
            <v>32.3</v>
          </cell>
          <cell r="ED105">
            <v>570.8</v>
          </cell>
          <cell r="EF105">
            <v>538.5</v>
          </cell>
          <cell r="EO105">
            <v>626.6</v>
          </cell>
          <cell r="ER105">
            <v>37.6</v>
          </cell>
          <cell r="ES105">
            <v>664.2</v>
          </cell>
          <cell r="EU105">
            <v>626.6</v>
          </cell>
          <cell r="FD105">
            <v>692.2</v>
          </cell>
          <cell r="FG105">
            <v>41.5</v>
          </cell>
          <cell r="FH105">
            <v>733.7</v>
          </cell>
          <cell r="FJ105">
            <v>692.2</v>
          </cell>
          <cell r="FS105">
            <v>729.2</v>
          </cell>
          <cell r="FV105">
            <v>43.8</v>
          </cell>
          <cell r="FW105">
            <v>773</v>
          </cell>
          <cell r="FY105">
            <v>729.2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605.1333333333333</v>
          </cell>
          <cell r="GK105">
            <v>0</v>
          </cell>
          <cell r="GL105">
            <v>0</v>
          </cell>
          <cell r="GM105">
            <v>36.305</v>
          </cell>
          <cell r="GN105">
            <v>641.4383333333334</v>
          </cell>
          <cell r="GP105">
            <v>605.1333333333333</v>
          </cell>
        </row>
        <row r="106"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P106">
            <v>0</v>
          </cell>
        </row>
        <row r="107">
          <cell r="J107">
            <v>212.7</v>
          </cell>
          <cell r="N107">
            <v>212.7</v>
          </cell>
          <cell r="Y107">
            <v>225.2</v>
          </cell>
          <cell r="AC107">
            <v>225.2</v>
          </cell>
          <cell r="AN107">
            <v>202.4</v>
          </cell>
          <cell r="AR107">
            <v>202.4</v>
          </cell>
          <cell r="BC107">
            <v>171.7</v>
          </cell>
          <cell r="BG107">
            <v>171.7</v>
          </cell>
          <cell r="BR107">
            <v>113.8</v>
          </cell>
          <cell r="BV107">
            <v>113.8</v>
          </cell>
          <cell r="CG107">
            <v>72.1</v>
          </cell>
          <cell r="CK107">
            <v>72.1</v>
          </cell>
          <cell r="CV107">
            <v>61.19999999999999</v>
          </cell>
          <cell r="CZ107">
            <v>61.19999999999999</v>
          </cell>
          <cell r="DK107">
            <v>43.900000000000006</v>
          </cell>
          <cell r="DO107">
            <v>43.900000000000006</v>
          </cell>
          <cell r="DZ107">
            <v>64.9</v>
          </cell>
          <cell r="ED107">
            <v>64.9</v>
          </cell>
          <cell r="EO107">
            <v>135.6</v>
          </cell>
          <cell r="ES107">
            <v>135.6</v>
          </cell>
          <cell r="FD107">
            <v>194.3</v>
          </cell>
          <cell r="FH107">
            <v>194.3</v>
          </cell>
          <cell r="FS107">
            <v>227.2</v>
          </cell>
          <cell r="FW107">
            <v>227.2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143.75</v>
          </cell>
          <cell r="GK107">
            <v>0</v>
          </cell>
          <cell r="GL107">
            <v>0</v>
          </cell>
          <cell r="GM107">
            <v>0</v>
          </cell>
          <cell r="GN107">
            <v>143.75</v>
          </cell>
          <cell r="GP107">
            <v>0</v>
          </cell>
        </row>
        <row r="108">
          <cell r="J108">
            <v>523.3</v>
          </cell>
          <cell r="M108">
            <v>44.16</v>
          </cell>
          <cell r="N108">
            <v>567.4599999999999</v>
          </cell>
          <cell r="Y108">
            <v>511.7</v>
          </cell>
          <cell r="AB108">
            <v>44.2</v>
          </cell>
          <cell r="AC108">
            <v>555.9</v>
          </cell>
          <cell r="AN108">
            <v>460.5</v>
          </cell>
          <cell r="AQ108">
            <v>39.8</v>
          </cell>
          <cell r="AR108">
            <v>500.3</v>
          </cell>
          <cell r="BC108">
            <v>395.3</v>
          </cell>
          <cell r="BF108">
            <v>34</v>
          </cell>
          <cell r="BG108">
            <v>429.3</v>
          </cell>
          <cell r="BR108">
            <v>370.8</v>
          </cell>
          <cell r="BU108">
            <v>29.1</v>
          </cell>
          <cell r="BV108">
            <v>399.90000000000003</v>
          </cell>
          <cell r="CG108">
            <v>429.6</v>
          </cell>
          <cell r="CJ108">
            <v>30.1</v>
          </cell>
          <cell r="CK108">
            <v>459.70000000000005</v>
          </cell>
          <cell r="CV108">
            <v>434.3</v>
          </cell>
          <cell r="CY108">
            <v>29.7</v>
          </cell>
          <cell r="CZ108">
            <v>464</v>
          </cell>
          <cell r="DK108">
            <v>446.6</v>
          </cell>
          <cell r="DN108">
            <v>29.4</v>
          </cell>
          <cell r="DO108">
            <v>476</v>
          </cell>
          <cell r="DZ108">
            <v>473.6</v>
          </cell>
          <cell r="EC108">
            <v>32.3</v>
          </cell>
          <cell r="ED108">
            <v>505.90000000000003</v>
          </cell>
          <cell r="EO108">
            <v>491</v>
          </cell>
          <cell r="ER108">
            <v>37.6</v>
          </cell>
          <cell r="ES108">
            <v>528.6</v>
          </cell>
          <cell r="FD108">
            <v>497.90000000000003</v>
          </cell>
          <cell r="FG108">
            <v>41.5</v>
          </cell>
          <cell r="FH108">
            <v>539.4000000000001</v>
          </cell>
          <cell r="FS108">
            <v>502.00000000000006</v>
          </cell>
          <cell r="FV108">
            <v>43.8</v>
          </cell>
          <cell r="FW108">
            <v>545.8000000000001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461.3833333333334</v>
          </cell>
          <cell r="GK108">
            <v>0</v>
          </cell>
          <cell r="GL108">
            <v>0</v>
          </cell>
          <cell r="GM108">
            <v>36.305</v>
          </cell>
          <cell r="GN108">
            <v>497.68833333333333</v>
          </cell>
          <cell r="GP108">
            <v>0</v>
          </cell>
        </row>
        <row r="109">
          <cell r="D109">
            <v>410</v>
          </cell>
          <cell r="E109">
            <v>335</v>
          </cell>
          <cell r="F109">
            <v>335</v>
          </cell>
          <cell r="H109">
            <v>335</v>
          </cell>
          <cell r="J109">
            <v>-212.7</v>
          </cell>
          <cell r="K109" t="str">
            <v>*)</v>
          </cell>
          <cell r="N109">
            <v>-212.7</v>
          </cell>
          <cell r="O109" t="str">
            <v>*)</v>
          </cell>
          <cell r="P109">
            <v>122.3</v>
          </cell>
          <cell r="S109">
            <v>410</v>
          </cell>
          <cell r="T109">
            <v>335</v>
          </cell>
          <cell r="U109">
            <v>335</v>
          </cell>
          <cell r="W109">
            <v>335</v>
          </cell>
          <cell r="Y109">
            <v>-225.2</v>
          </cell>
          <cell r="Z109" t="str">
            <v>*)</v>
          </cell>
          <cell r="AC109">
            <v>-225.2</v>
          </cell>
          <cell r="AD109" t="str">
            <v>*)</v>
          </cell>
          <cell r="AE109">
            <v>109.8</v>
          </cell>
          <cell r="AH109">
            <v>410</v>
          </cell>
          <cell r="AI109">
            <v>325</v>
          </cell>
          <cell r="AJ109">
            <v>311</v>
          </cell>
          <cell r="AL109">
            <v>311</v>
          </cell>
          <cell r="AN109">
            <v>-202.4</v>
          </cell>
          <cell r="AO109" t="str">
            <v>*)</v>
          </cell>
          <cell r="AR109">
            <v>-202.4</v>
          </cell>
          <cell r="AS109" t="str">
            <v>*)</v>
          </cell>
          <cell r="AT109">
            <v>108.6</v>
          </cell>
          <cell r="AW109">
            <v>410</v>
          </cell>
          <cell r="AX109">
            <v>290</v>
          </cell>
          <cell r="AY109">
            <v>265</v>
          </cell>
          <cell r="BA109">
            <v>265</v>
          </cell>
          <cell r="BC109">
            <v>-171.7</v>
          </cell>
          <cell r="BD109" t="str">
            <v>*)</v>
          </cell>
          <cell r="BG109">
            <v>-171.7</v>
          </cell>
          <cell r="BH109" t="str">
            <v>*)</v>
          </cell>
          <cell r="BI109">
            <v>93.3</v>
          </cell>
          <cell r="BL109">
            <v>410</v>
          </cell>
          <cell r="BM109">
            <v>223</v>
          </cell>
          <cell r="BN109">
            <v>195.5</v>
          </cell>
          <cell r="BP109">
            <v>195.5</v>
          </cell>
          <cell r="BR109">
            <v>-113.8</v>
          </cell>
          <cell r="BS109" t="str">
            <v>*)</v>
          </cell>
          <cell r="BV109">
            <v>-113.8</v>
          </cell>
          <cell r="BW109" t="str">
            <v>*)</v>
          </cell>
          <cell r="BX109">
            <v>81.7</v>
          </cell>
          <cell r="CA109">
            <v>410</v>
          </cell>
          <cell r="CB109">
            <v>196</v>
          </cell>
          <cell r="CC109">
            <v>146</v>
          </cell>
          <cell r="CE109">
            <v>146</v>
          </cell>
          <cell r="CG109">
            <v>-72.1</v>
          </cell>
          <cell r="CH109" t="str">
            <v>*)</v>
          </cell>
          <cell r="CK109">
            <v>-72.1</v>
          </cell>
          <cell r="CL109" t="str">
            <v>*)</v>
          </cell>
          <cell r="CM109">
            <v>73.9</v>
          </cell>
          <cell r="CP109">
            <v>410</v>
          </cell>
          <cell r="CQ109">
            <v>159</v>
          </cell>
          <cell r="CR109">
            <v>133.2</v>
          </cell>
          <cell r="CT109">
            <v>133.2</v>
          </cell>
          <cell r="CV109">
            <v>-61.19999999999999</v>
          </cell>
          <cell r="CW109" t="str">
            <v>*)</v>
          </cell>
          <cell r="CZ109">
            <v>-61.19999999999999</v>
          </cell>
          <cell r="DA109" t="str">
            <v>*)</v>
          </cell>
          <cell r="DB109">
            <v>72</v>
          </cell>
          <cell r="DE109">
            <v>410</v>
          </cell>
          <cell r="DF109">
            <v>144</v>
          </cell>
          <cell r="DG109">
            <v>117</v>
          </cell>
          <cell r="DI109">
            <v>117</v>
          </cell>
          <cell r="DK109">
            <v>-43.900000000000006</v>
          </cell>
          <cell r="DL109" t="str">
            <v>*)</v>
          </cell>
          <cell r="DO109">
            <v>-43.900000000000006</v>
          </cell>
          <cell r="DP109" t="str">
            <v>*)</v>
          </cell>
          <cell r="DQ109">
            <v>73.1</v>
          </cell>
          <cell r="DT109">
            <v>410</v>
          </cell>
          <cell r="DU109">
            <v>167</v>
          </cell>
          <cell r="DV109">
            <v>144.5</v>
          </cell>
          <cell r="DX109">
            <v>144.5</v>
          </cell>
          <cell r="DZ109">
            <v>-64.9</v>
          </cell>
          <cell r="EA109" t="str">
            <v>*)</v>
          </cell>
          <cell r="ED109">
            <v>-64.9</v>
          </cell>
          <cell r="EE109" t="str">
            <v>*)</v>
          </cell>
          <cell r="EF109">
            <v>79.6</v>
          </cell>
          <cell r="EI109">
            <v>410</v>
          </cell>
          <cell r="EJ109">
            <v>244</v>
          </cell>
          <cell r="EK109">
            <v>238</v>
          </cell>
          <cell r="EM109">
            <v>238</v>
          </cell>
          <cell r="EO109">
            <v>-135.6</v>
          </cell>
          <cell r="EP109" t="str">
            <v>*)</v>
          </cell>
          <cell r="ES109">
            <v>-135.6</v>
          </cell>
          <cell r="ET109" t="str">
            <v>*)</v>
          </cell>
          <cell r="EU109">
            <v>102.4</v>
          </cell>
          <cell r="EX109">
            <v>410</v>
          </cell>
          <cell r="EY109">
            <v>320</v>
          </cell>
          <cell r="EZ109">
            <v>320</v>
          </cell>
          <cell r="FB109">
            <v>320</v>
          </cell>
          <cell r="FD109">
            <v>-194.3</v>
          </cell>
          <cell r="FE109" t="str">
            <v>*)</v>
          </cell>
          <cell r="FH109">
            <v>-194.3</v>
          </cell>
          <cell r="FI109" t="str">
            <v>*)</v>
          </cell>
          <cell r="FJ109">
            <v>125.7</v>
          </cell>
          <cell r="FM109">
            <v>410</v>
          </cell>
          <cell r="FN109">
            <v>335</v>
          </cell>
          <cell r="FO109">
            <v>335</v>
          </cell>
          <cell r="FQ109">
            <v>335</v>
          </cell>
          <cell r="FS109">
            <v>-227.2</v>
          </cell>
          <cell r="FT109" t="str">
            <v>*)</v>
          </cell>
          <cell r="FW109">
            <v>-227.2</v>
          </cell>
          <cell r="FX109" t="str">
            <v>*)</v>
          </cell>
          <cell r="FY109">
            <v>107.8</v>
          </cell>
          <cell r="GD109">
            <v>410</v>
          </cell>
          <cell r="GE109">
            <v>256.0833333333333</v>
          </cell>
          <cell r="GF109">
            <v>0</v>
          </cell>
          <cell r="GG109">
            <v>0</v>
          </cell>
          <cell r="GH109">
            <v>239.6</v>
          </cell>
          <cell r="GJ109">
            <v>-143.75</v>
          </cell>
          <cell r="GK109" t="e">
            <v>#VALUE!</v>
          </cell>
          <cell r="GL109">
            <v>0</v>
          </cell>
          <cell r="GM109">
            <v>0</v>
          </cell>
          <cell r="GN109">
            <v>-143.75</v>
          </cell>
          <cell r="GP109">
            <v>95.85000000000001</v>
          </cell>
        </row>
        <row r="110">
          <cell r="J110">
            <v>9.04</v>
          </cell>
          <cell r="M110">
            <v>0.54</v>
          </cell>
          <cell r="N110">
            <v>9.579999999999998</v>
          </cell>
          <cell r="P110">
            <v>9.04</v>
          </cell>
          <cell r="Y110">
            <v>9.03</v>
          </cell>
          <cell r="AB110">
            <v>0.54</v>
          </cell>
          <cell r="AC110">
            <v>9.57</v>
          </cell>
          <cell r="AE110">
            <v>9.03</v>
          </cell>
          <cell r="AN110">
            <v>9.04</v>
          </cell>
          <cell r="AQ110">
            <v>0.54</v>
          </cell>
          <cell r="AR110">
            <v>9.579999999999998</v>
          </cell>
          <cell r="AT110">
            <v>9.04</v>
          </cell>
          <cell r="BC110">
            <v>9.03</v>
          </cell>
          <cell r="BF110">
            <v>0.54</v>
          </cell>
          <cell r="BG110">
            <v>9.57</v>
          </cell>
          <cell r="BI110">
            <v>9.03</v>
          </cell>
          <cell r="BR110">
            <v>9.04</v>
          </cell>
          <cell r="BU110">
            <v>0.54</v>
          </cell>
          <cell r="BV110">
            <v>9.579999999999998</v>
          </cell>
          <cell r="BX110">
            <v>9.04</v>
          </cell>
          <cell r="CG110">
            <v>9.03</v>
          </cell>
          <cell r="CJ110">
            <v>0.54</v>
          </cell>
          <cell r="CK110">
            <v>9.57</v>
          </cell>
          <cell r="CM110">
            <v>9.03</v>
          </cell>
          <cell r="CV110">
            <v>9.04</v>
          </cell>
          <cell r="CY110">
            <v>0.54</v>
          </cell>
          <cell r="CZ110">
            <v>9.579999999999998</v>
          </cell>
          <cell r="DB110">
            <v>9.04</v>
          </cell>
          <cell r="DK110">
            <v>9.04</v>
          </cell>
          <cell r="DN110">
            <v>0.54</v>
          </cell>
          <cell r="DO110">
            <v>9.579999999999998</v>
          </cell>
          <cell r="DQ110">
            <v>9.04</v>
          </cell>
          <cell r="DZ110">
            <v>9.03</v>
          </cell>
          <cell r="EC110">
            <v>0.54</v>
          </cell>
          <cell r="ED110">
            <v>9.57</v>
          </cell>
          <cell r="EF110">
            <v>9.03</v>
          </cell>
          <cell r="EO110">
            <v>9.04</v>
          </cell>
          <cell r="ER110">
            <v>0.54</v>
          </cell>
          <cell r="ES110">
            <v>9.579999999999998</v>
          </cell>
          <cell r="EU110">
            <v>9.04</v>
          </cell>
          <cell r="FD110">
            <v>9.03</v>
          </cell>
          <cell r="FG110">
            <v>0.54</v>
          </cell>
          <cell r="FH110">
            <v>9.57</v>
          </cell>
          <cell r="FJ110">
            <v>9.03</v>
          </cell>
          <cell r="FS110">
            <v>9.04</v>
          </cell>
          <cell r="FV110">
            <v>0.54</v>
          </cell>
          <cell r="FW110">
            <v>9.579999999999998</v>
          </cell>
          <cell r="FY110">
            <v>9.04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9.035833333333331</v>
          </cell>
          <cell r="GK110">
            <v>0</v>
          </cell>
          <cell r="GL110">
            <v>0</v>
          </cell>
          <cell r="GM110">
            <v>0.54</v>
          </cell>
          <cell r="GN110">
            <v>9.575833333333334</v>
          </cell>
          <cell r="GP110">
            <v>9.035833333333331</v>
          </cell>
        </row>
        <row r="112">
          <cell r="D112">
            <v>403</v>
          </cell>
          <cell r="E112">
            <v>403</v>
          </cell>
          <cell r="F112">
            <v>308</v>
          </cell>
          <cell r="G112">
            <v>308</v>
          </cell>
          <cell r="J112">
            <v>313.9000000000001</v>
          </cell>
          <cell r="M112">
            <v>35.47</v>
          </cell>
          <cell r="N112">
            <v>349.3700000000001</v>
          </cell>
          <cell r="P112">
            <v>621.9000000000001</v>
          </cell>
          <cell r="S112">
            <v>403</v>
          </cell>
          <cell r="T112">
            <v>403</v>
          </cell>
          <cell r="U112">
            <v>308</v>
          </cell>
          <cell r="V112">
            <v>308</v>
          </cell>
          <cell r="Y112">
            <v>341.69999999999993</v>
          </cell>
          <cell r="AB112">
            <v>37.1</v>
          </cell>
          <cell r="AC112">
            <v>378.79999999999995</v>
          </cell>
          <cell r="AE112">
            <v>649.6999999999999</v>
          </cell>
          <cell r="AH112">
            <v>403</v>
          </cell>
          <cell r="AI112">
            <v>403</v>
          </cell>
          <cell r="AJ112">
            <v>289</v>
          </cell>
          <cell r="AK112">
            <v>289</v>
          </cell>
          <cell r="AN112">
            <v>325.5999999999999</v>
          </cell>
          <cell r="AQ112">
            <v>35.1</v>
          </cell>
          <cell r="AR112">
            <v>360.69999999999993</v>
          </cell>
          <cell r="AT112">
            <v>614.5999999999999</v>
          </cell>
          <cell r="AW112">
            <v>403</v>
          </cell>
          <cell r="AX112">
            <v>403</v>
          </cell>
          <cell r="AY112">
            <v>255</v>
          </cell>
          <cell r="AZ112">
            <v>255</v>
          </cell>
          <cell r="BC112">
            <v>258.79999999999995</v>
          </cell>
          <cell r="BF112">
            <v>29.4</v>
          </cell>
          <cell r="BG112">
            <v>288.19999999999993</v>
          </cell>
          <cell r="BI112">
            <v>513.8</v>
          </cell>
          <cell r="BL112">
            <v>403</v>
          </cell>
          <cell r="BM112">
            <v>403</v>
          </cell>
          <cell r="BN112">
            <v>175</v>
          </cell>
          <cell r="BO112">
            <v>175</v>
          </cell>
          <cell r="BR112">
            <v>279.2</v>
          </cell>
          <cell r="BU112">
            <v>26.3</v>
          </cell>
          <cell r="BV112">
            <v>305.5</v>
          </cell>
          <cell r="BX112">
            <v>454.2</v>
          </cell>
          <cell r="CA112">
            <v>403</v>
          </cell>
          <cell r="CB112">
            <v>403</v>
          </cell>
          <cell r="CC112">
            <v>170</v>
          </cell>
          <cell r="CD112">
            <v>170</v>
          </cell>
          <cell r="CG112">
            <v>274.16</v>
          </cell>
          <cell r="CJ112">
            <v>25.8</v>
          </cell>
          <cell r="CK112">
            <v>299.96000000000004</v>
          </cell>
          <cell r="CM112">
            <v>444.16</v>
          </cell>
          <cell r="CP112">
            <v>403</v>
          </cell>
          <cell r="CQ112">
            <v>403</v>
          </cell>
          <cell r="CR112">
            <v>163</v>
          </cell>
          <cell r="CS112">
            <v>163</v>
          </cell>
          <cell r="CV112">
            <v>234.10000000000002</v>
          </cell>
          <cell r="CY112">
            <v>23</v>
          </cell>
          <cell r="CZ112">
            <v>257.1</v>
          </cell>
          <cell r="DB112">
            <v>397.1</v>
          </cell>
          <cell r="DE112">
            <v>403</v>
          </cell>
          <cell r="DF112">
            <v>403</v>
          </cell>
          <cell r="DG112">
            <v>177</v>
          </cell>
          <cell r="DH112">
            <v>177</v>
          </cell>
          <cell r="DK112">
            <v>237.79999999999995</v>
          </cell>
          <cell r="DN112">
            <v>24</v>
          </cell>
          <cell r="DO112">
            <v>261.79999999999995</v>
          </cell>
          <cell r="DQ112">
            <v>414.79999999999995</v>
          </cell>
          <cell r="DT112">
            <v>403</v>
          </cell>
          <cell r="DU112">
            <v>403</v>
          </cell>
          <cell r="DV112">
            <v>229</v>
          </cell>
          <cell r="DW112">
            <v>229</v>
          </cell>
          <cell r="DZ112">
            <v>206.62</v>
          </cell>
          <cell r="EC112">
            <v>25.3</v>
          </cell>
          <cell r="ED112">
            <v>231.92000000000002</v>
          </cell>
          <cell r="EF112">
            <v>435.62</v>
          </cell>
          <cell r="EI112">
            <v>403</v>
          </cell>
          <cell r="EJ112">
            <v>403</v>
          </cell>
          <cell r="EK112">
            <v>253</v>
          </cell>
          <cell r="EL112">
            <v>253</v>
          </cell>
          <cell r="EO112">
            <v>242.82999999999998</v>
          </cell>
          <cell r="ER112">
            <v>28.3</v>
          </cell>
          <cell r="ES112">
            <v>271.13</v>
          </cell>
          <cell r="EU112">
            <v>495.83</v>
          </cell>
          <cell r="EX112">
            <v>403</v>
          </cell>
          <cell r="EY112">
            <v>403</v>
          </cell>
          <cell r="EZ112">
            <v>301</v>
          </cell>
          <cell r="FA112">
            <v>301</v>
          </cell>
          <cell r="FD112">
            <v>303.58000000000004</v>
          </cell>
          <cell r="FG112">
            <v>34.6</v>
          </cell>
          <cell r="FH112">
            <v>338.18000000000006</v>
          </cell>
          <cell r="FJ112">
            <v>604.58</v>
          </cell>
          <cell r="FM112">
            <v>403</v>
          </cell>
          <cell r="FN112">
            <v>403</v>
          </cell>
          <cell r="FO112">
            <v>305</v>
          </cell>
          <cell r="FP112">
            <v>305</v>
          </cell>
          <cell r="FS112">
            <v>349.9</v>
          </cell>
          <cell r="FV112">
            <v>37.5</v>
          </cell>
          <cell r="FW112">
            <v>387.4</v>
          </cell>
          <cell r="FY112">
            <v>654.9</v>
          </cell>
          <cell r="GD112">
            <v>403</v>
          </cell>
          <cell r="GE112">
            <v>403</v>
          </cell>
          <cell r="GF112">
            <v>244.41666666666666</v>
          </cell>
          <cell r="GG112">
            <v>244.41666666666666</v>
          </cell>
          <cell r="GH112">
            <v>0</v>
          </cell>
          <cell r="GJ112">
            <v>280.68249999999995</v>
          </cell>
          <cell r="GK112">
            <v>0</v>
          </cell>
          <cell r="GL112">
            <v>0</v>
          </cell>
          <cell r="GM112">
            <v>30.155833333333334</v>
          </cell>
          <cell r="GN112">
            <v>310.8383333333333</v>
          </cell>
          <cell r="GP112">
            <v>525.0991666666665</v>
          </cell>
        </row>
        <row r="113"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P113">
            <v>0</v>
          </cell>
        </row>
        <row r="114">
          <cell r="D114">
            <v>275</v>
          </cell>
          <cell r="E114">
            <v>275</v>
          </cell>
          <cell r="F114">
            <v>270</v>
          </cell>
          <cell r="G114">
            <v>270</v>
          </cell>
          <cell r="J114">
            <v>-246.3</v>
          </cell>
          <cell r="N114">
            <v>-246.3</v>
          </cell>
          <cell r="P114">
            <v>23.7</v>
          </cell>
          <cell r="S114">
            <v>275</v>
          </cell>
          <cell r="T114">
            <v>275</v>
          </cell>
          <cell r="U114">
            <v>270</v>
          </cell>
          <cell r="V114">
            <v>270</v>
          </cell>
          <cell r="Y114">
            <v>-246.4</v>
          </cell>
          <cell r="AC114">
            <v>-246.4</v>
          </cell>
          <cell r="AE114">
            <v>23.6</v>
          </cell>
          <cell r="AH114">
            <v>275</v>
          </cell>
          <cell r="AI114">
            <v>275</v>
          </cell>
          <cell r="AJ114">
            <v>253</v>
          </cell>
          <cell r="AK114">
            <v>253</v>
          </cell>
          <cell r="AN114">
            <v>-231.1</v>
          </cell>
          <cell r="AR114">
            <v>-231.1</v>
          </cell>
          <cell r="AT114">
            <v>21.9</v>
          </cell>
          <cell r="AW114">
            <v>275</v>
          </cell>
          <cell r="AX114">
            <v>275</v>
          </cell>
          <cell r="AY114">
            <v>230</v>
          </cell>
          <cell r="AZ114">
            <v>230</v>
          </cell>
          <cell r="BC114">
            <v>-211.9</v>
          </cell>
          <cell r="BG114">
            <v>-211.9</v>
          </cell>
          <cell r="BI114">
            <v>18.1</v>
          </cell>
          <cell r="BL114">
            <v>275</v>
          </cell>
          <cell r="BM114">
            <v>275</v>
          </cell>
          <cell r="BN114">
            <v>165</v>
          </cell>
          <cell r="BO114">
            <v>165</v>
          </cell>
          <cell r="BR114">
            <v>-151.1</v>
          </cell>
          <cell r="BV114">
            <v>-151.1</v>
          </cell>
          <cell r="BX114">
            <v>13.9</v>
          </cell>
          <cell r="CA114">
            <v>275</v>
          </cell>
          <cell r="CB114">
            <v>275</v>
          </cell>
          <cell r="CC114">
            <v>165</v>
          </cell>
          <cell r="CD114">
            <v>165</v>
          </cell>
          <cell r="CG114">
            <v>-152.64</v>
          </cell>
          <cell r="CK114">
            <v>-152.64</v>
          </cell>
          <cell r="CM114">
            <v>12.36</v>
          </cell>
          <cell r="CP114">
            <v>275</v>
          </cell>
          <cell r="CQ114">
            <v>275</v>
          </cell>
          <cell r="CR114">
            <v>162</v>
          </cell>
          <cell r="CS114">
            <v>162</v>
          </cell>
          <cell r="CV114">
            <v>-148.5</v>
          </cell>
          <cell r="CZ114">
            <v>-148.5</v>
          </cell>
          <cell r="DB114">
            <v>13.5</v>
          </cell>
          <cell r="DE114">
            <v>275</v>
          </cell>
          <cell r="DF114">
            <v>275</v>
          </cell>
          <cell r="DG114">
            <v>172</v>
          </cell>
          <cell r="DH114">
            <v>172</v>
          </cell>
          <cell r="DK114">
            <v>-158.2</v>
          </cell>
          <cell r="DO114">
            <v>-158.2</v>
          </cell>
          <cell r="DQ114">
            <v>13.8</v>
          </cell>
          <cell r="DT114">
            <v>275</v>
          </cell>
          <cell r="DU114">
            <v>275</v>
          </cell>
          <cell r="DV114">
            <v>219</v>
          </cell>
          <cell r="DW114">
            <v>219</v>
          </cell>
          <cell r="DZ114">
            <v>-207.18</v>
          </cell>
          <cell r="ED114">
            <v>-207.18</v>
          </cell>
          <cell r="EF114">
            <v>11.82</v>
          </cell>
          <cell r="EI114">
            <v>275</v>
          </cell>
          <cell r="EJ114">
            <v>275</v>
          </cell>
          <cell r="EK114">
            <v>228</v>
          </cell>
          <cell r="EL114">
            <v>228</v>
          </cell>
          <cell r="EO114">
            <v>-208.67000000000002</v>
          </cell>
          <cell r="ES114">
            <v>-208.67000000000002</v>
          </cell>
          <cell r="EU114">
            <v>19.33</v>
          </cell>
          <cell r="EX114">
            <v>275</v>
          </cell>
          <cell r="EY114">
            <v>275</v>
          </cell>
          <cell r="EZ114">
            <v>270</v>
          </cell>
          <cell r="FA114">
            <v>270</v>
          </cell>
          <cell r="FD114">
            <v>-248.02</v>
          </cell>
          <cell r="FH114">
            <v>-248.02</v>
          </cell>
          <cell r="FJ114">
            <v>21.98</v>
          </cell>
          <cell r="FM114">
            <v>275</v>
          </cell>
          <cell r="FN114">
            <v>275</v>
          </cell>
          <cell r="FO114">
            <v>270</v>
          </cell>
          <cell r="FP114">
            <v>270</v>
          </cell>
          <cell r="FS114">
            <v>-246.7</v>
          </cell>
          <cell r="FW114">
            <v>-246.7</v>
          </cell>
          <cell r="FY114">
            <v>23.3</v>
          </cell>
          <cell r="GD114">
            <v>275</v>
          </cell>
          <cell r="GE114">
            <v>275</v>
          </cell>
          <cell r="GF114">
            <v>222.83333333333334</v>
          </cell>
          <cell r="GG114">
            <v>222.83333333333334</v>
          </cell>
          <cell r="GH114">
            <v>0</v>
          </cell>
          <cell r="GJ114">
            <v>-204.72583333333338</v>
          </cell>
          <cell r="GK114">
            <v>0</v>
          </cell>
          <cell r="GL114">
            <v>0</v>
          </cell>
          <cell r="GM114">
            <v>0</v>
          </cell>
          <cell r="GN114">
            <v>-204.72583333333338</v>
          </cell>
          <cell r="GP114">
            <v>18.107499999999998</v>
          </cell>
        </row>
        <row r="115">
          <cell r="D115">
            <v>128</v>
          </cell>
          <cell r="E115">
            <v>128</v>
          </cell>
          <cell r="F115">
            <v>38</v>
          </cell>
          <cell r="G115">
            <v>38</v>
          </cell>
          <cell r="J115">
            <v>-31</v>
          </cell>
          <cell r="N115">
            <v>-31</v>
          </cell>
          <cell r="P115">
            <v>7</v>
          </cell>
          <cell r="S115">
            <v>128</v>
          </cell>
          <cell r="T115">
            <v>128</v>
          </cell>
          <cell r="U115">
            <v>38</v>
          </cell>
          <cell r="V115">
            <v>38</v>
          </cell>
          <cell r="Y115">
            <v>-30.8</v>
          </cell>
          <cell r="AC115">
            <v>-30.8</v>
          </cell>
          <cell r="AE115">
            <v>7.2</v>
          </cell>
          <cell r="AH115">
            <v>128</v>
          </cell>
          <cell r="AI115">
            <v>128</v>
          </cell>
          <cell r="AJ115">
            <v>36</v>
          </cell>
          <cell r="AK115">
            <v>36</v>
          </cell>
          <cell r="AN115">
            <v>-29.1</v>
          </cell>
          <cell r="AR115">
            <v>-29.1</v>
          </cell>
          <cell r="AT115">
            <v>6.9</v>
          </cell>
          <cell r="AW115">
            <v>128</v>
          </cell>
          <cell r="AX115">
            <v>128</v>
          </cell>
          <cell r="AY115">
            <v>25</v>
          </cell>
          <cell r="AZ115">
            <v>25</v>
          </cell>
          <cell r="BC115">
            <v>-19.3</v>
          </cell>
          <cell r="BG115">
            <v>-19.3</v>
          </cell>
          <cell r="BI115">
            <v>5.7</v>
          </cell>
          <cell r="BL115">
            <v>128</v>
          </cell>
          <cell r="BM115">
            <v>128</v>
          </cell>
          <cell r="BN115">
            <v>10</v>
          </cell>
          <cell r="BO115">
            <v>10</v>
          </cell>
          <cell r="BR115">
            <v>-8.2</v>
          </cell>
          <cell r="BV115">
            <v>-8.2</v>
          </cell>
          <cell r="BX115">
            <v>1.8</v>
          </cell>
          <cell r="CA115">
            <v>128</v>
          </cell>
          <cell r="CB115">
            <v>128</v>
          </cell>
          <cell r="CC115">
            <v>5</v>
          </cell>
          <cell r="CD115">
            <v>5</v>
          </cell>
          <cell r="CG115">
            <v>-3.7</v>
          </cell>
          <cell r="CK115">
            <v>-3.7</v>
          </cell>
          <cell r="CM115">
            <v>1.3</v>
          </cell>
          <cell r="CP115">
            <v>128</v>
          </cell>
          <cell r="CQ115">
            <v>128</v>
          </cell>
          <cell r="CR115">
            <v>1</v>
          </cell>
          <cell r="CS115">
            <v>1</v>
          </cell>
          <cell r="CV115">
            <v>-0.9</v>
          </cell>
          <cell r="CZ115">
            <v>-0.9</v>
          </cell>
          <cell r="DB115">
            <v>0.1</v>
          </cell>
          <cell r="DE115">
            <v>128</v>
          </cell>
          <cell r="DF115">
            <v>128</v>
          </cell>
          <cell r="DG115">
            <v>5</v>
          </cell>
          <cell r="DH115">
            <v>5</v>
          </cell>
          <cell r="DK115">
            <v>-3.9</v>
          </cell>
          <cell r="DO115">
            <v>-3.9</v>
          </cell>
          <cell r="DQ115">
            <v>1.1</v>
          </cell>
          <cell r="DT115">
            <v>128</v>
          </cell>
          <cell r="DU115">
            <v>128</v>
          </cell>
          <cell r="DV115">
            <v>10</v>
          </cell>
          <cell r="DW115">
            <v>10</v>
          </cell>
          <cell r="DZ115">
            <v>-8</v>
          </cell>
          <cell r="ED115">
            <v>-8</v>
          </cell>
          <cell r="EF115">
            <v>2</v>
          </cell>
          <cell r="EI115">
            <v>128</v>
          </cell>
          <cell r="EJ115">
            <v>128</v>
          </cell>
          <cell r="EK115">
            <v>25</v>
          </cell>
          <cell r="EL115">
            <v>25</v>
          </cell>
          <cell r="EO115">
            <v>-20.4</v>
          </cell>
          <cell r="ES115">
            <v>-20.4</v>
          </cell>
          <cell r="EU115">
            <v>4.6</v>
          </cell>
          <cell r="EX115">
            <v>128</v>
          </cell>
          <cell r="EY115">
            <v>128</v>
          </cell>
          <cell r="EZ115">
            <v>31</v>
          </cell>
          <cell r="FA115">
            <v>31</v>
          </cell>
          <cell r="FD115">
            <v>-24.9</v>
          </cell>
          <cell r="FH115">
            <v>-24.9</v>
          </cell>
          <cell r="FJ115">
            <v>6.1</v>
          </cell>
          <cell r="FM115">
            <v>128</v>
          </cell>
          <cell r="FN115">
            <v>128</v>
          </cell>
          <cell r="FO115">
            <v>35</v>
          </cell>
          <cell r="FP115">
            <v>35</v>
          </cell>
          <cell r="FS115">
            <v>-28.4</v>
          </cell>
          <cell r="FW115">
            <v>-28.4</v>
          </cell>
          <cell r="FY115">
            <v>6.6</v>
          </cell>
          <cell r="GD115">
            <v>128</v>
          </cell>
          <cell r="GE115">
            <v>128</v>
          </cell>
          <cell r="GF115">
            <v>21.583333333333332</v>
          </cell>
          <cell r="GG115">
            <v>21.583333333333332</v>
          </cell>
          <cell r="GH115">
            <v>0</v>
          </cell>
          <cell r="GJ115">
            <v>-17.383333333333336</v>
          </cell>
          <cell r="GK115">
            <v>0</v>
          </cell>
          <cell r="GL115">
            <v>0</v>
          </cell>
          <cell r="GM115">
            <v>0</v>
          </cell>
          <cell r="GN115">
            <v>-17.383333333333336</v>
          </cell>
          <cell r="GP115">
            <v>4.2</v>
          </cell>
        </row>
        <row r="116">
          <cell r="J116">
            <v>591.2</v>
          </cell>
          <cell r="M116">
            <v>35.47</v>
          </cell>
          <cell r="N116">
            <v>626.6700000000001</v>
          </cell>
          <cell r="P116">
            <v>591.2</v>
          </cell>
          <cell r="Y116">
            <v>618.9</v>
          </cell>
          <cell r="AB116">
            <v>37.1</v>
          </cell>
          <cell r="AC116">
            <v>656</v>
          </cell>
          <cell r="AE116">
            <v>618.9</v>
          </cell>
          <cell r="AN116">
            <v>585.8</v>
          </cell>
          <cell r="AQ116">
            <v>35.1</v>
          </cell>
          <cell r="AR116">
            <v>620.9</v>
          </cell>
          <cell r="AT116">
            <v>585.8</v>
          </cell>
          <cell r="BC116">
            <v>490</v>
          </cell>
          <cell r="BF116">
            <v>29.4</v>
          </cell>
          <cell r="BG116">
            <v>519.4</v>
          </cell>
          <cell r="BI116">
            <v>490</v>
          </cell>
          <cell r="BR116">
            <v>438.5</v>
          </cell>
          <cell r="BU116">
            <v>26.3</v>
          </cell>
          <cell r="BV116">
            <v>464.8</v>
          </cell>
          <cell r="BX116">
            <v>438.5</v>
          </cell>
          <cell r="CG116">
            <v>430.5</v>
          </cell>
          <cell r="CJ116">
            <v>25.8</v>
          </cell>
          <cell r="CK116">
            <v>456.3</v>
          </cell>
          <cell r="CM116">
            <v>430.5</v>
          </cell>
          <cell r="CV116">
            <v>383.5</v>
          </cell>
          <cell r="CY116">
            <v>23</v>
          </cell>
          <cell r="CZ116">
            <v>406.5</v>
          </cell>
          <cell r="DB116">
            <v>383.5</v>
          </cell>
          <cell r="DK116">
            <v>399.9</v>
          </cell>
          <cell r="DN116">
            <v>24</v>
          </cell>
          <cell r="DO116">
            <v>423.9</v>
          </cell>
          <cell r="DQ116">
            <v>399.9</v>
          </cell>
          <cell r="DZ116">
            <v>421.8</v>
          </cell>
          <cell r="EC116">
            <v>25.3</v>
          </cell>
          <cell r="ED116">
            <v>447.1</v>
          </cell>
          <cell r="EF116">
            <v>421.8</v>
          </cell>
          <cell r="EO116">
            <v>471.9</v>
          </cell>
          <cell r="ER116">
            <v>28.3</v>
          </cell>
          <cell r="ES116">
            <v>500.2</v>
          </cell>
          <cell r="EU116">
            <v>471.9</v>
          </cell>
          <cell r="FD116">
            <v>576.5</v>
          </cell>
          <cell r="FG116">
            <v>34.6</v>
          </cell>
          <cell r="FH116">
            <v>611.1</v>
          </cell>
          <cell r="FJ116">
            <v>576.5</v>
          </cell>
          <cell r="FS116">
            <v>625</v>
          </cell>
          <cell r="FV116">
            <v>37.5</v>
          </cell>
          <cell r="FW116">
            <v>662.5</v>
          </cell>
          <cell r="FY116">
            <v>625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502.7916666666667</v>
          </cell>
          <cell r="GK116">
            <v>0</v>
          </cell>
          <cell r="GL116">
            <v>0</v>
          </cell>
          <cell r="GM116">
            <v>30.155833333333334</v>
          </cell>
          <cell r="GN116">
            <v>532.9475</v>
          </cell>
          <cell r="GP116">
            <v>502.7916666666667</v>
          </cell>
        </row>
        <row r="117"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P117">
            <v>0</v>
          </cell>
        </row>
        <row r="118"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P118">
            <v>0</v>
          </cell>
        </row>
        <row r="119">
          <cell r="D119">
            <v>235</v>
          </cell>
          <cell r="E119">
            <v>225</v>
          </cell>
          <cell r="F119">
            <v>180</v>
          </cell>
          <cell r="G119">
            <v>180</v>
          </cell>
          <cell r="J119">
            <v>-156.21</v>
          </cell>
          <cell r="N119">
            <v>-156.21</v>
          </cell>
          <cell r="P119">
            <v>23.79</v>
          </cell>
          <cell r="S119">
            <v>235</v>
          </cell>
          <cell r="T119">
            <v>225</v>
          </cell>
          <cell r="U119">
            <v>189</v>
          </cell>
          <cell r="V119">
            <v>189</v>
          </cell>
          <cell r="Y119">
            <v>-163.7</v>
          </cell>
          <cell r="AC119">
            <v>-163.7</v>
          </cell>
          <cell r="AE119">
            <v>25.3</v>
          </cell>
          <cell r="AH119">
            <v>235</v>
          </cell>
          <cell r="AI119">
            <v>225</v>
          </cell>
          <cell r="AJ119">
            <v>182</v>
          </cell>
          <cell r="AK119">
            <v>182</v>
          </cell>
          <cell r="AN119">
            <v>-157.4</v>
          </cell>
          <cell r="AR119">
            <v>-157.4</v>
          </cell>
          <cell r="AT119">
            <v>24.6</v>
          </cell>
          <cell r="AW119">
            <v>235</v>
          </cell>
          <cell r="AX119">
            <v>150</v>
          </cell>
          <cell r="AY119">
            <v>142</v>
          </cell>
          <cell r="AZ119">
            <v>142</v>
          </cell>
          <cell r="BC119">
            <v>-121.72</v>
          </cell>
          <cell r="BG119">
            <v>-121.72</v>
          </cell>
          <cell r="BI119">
            <v>20.28</v>
          </cell>
          <cell r="BL119">
            <v>235</v>
          </cell>
          <cell r="BM119">
            <v>112</v>
          </cell>
          <cell r="BN119">
            <v>77</v>
          </cell>
          <cell r="BO119">
            <v>77</v>
          </cell>
          <cell r="BR119">
            <v>-65.44</v>
          </cell>
          <cell r="BV119">
            <v>-65.44</v>
          </cell>
          <cell r="BX119">
            <v>11.56</v>
          </cell>
          <cell r="CA119">
            <v>235</v>
          </cell>
          <cell r="CB119">
            <v>150</v>
          </cell>
          <cell r="CC119">
            <v>66</v>
          </cell>
          <cell r="CD119">
            <v>66</v>
          </cell>
          <cell r="CG119">
            <v>-53.78</v>
          </cell>
          <cell r="CK119">
            <v>-53.78</v>
          </cell>
          <cell r="CM119">
            <v>12.22</v>
          </cell>
          <cell r="CP119">
            <v>235</v>
          </cell>
          <cell r="CQ119">
            <v>120</v>
          </cell>
          <cell r="CR119">
            <v>63</v>
          </cell>
          <cell r="CS119">
            <v>63</v>
          </cell>
          <cell r="CV119">
            <v>-51.17</v>
          </cell>
          <cell r="CZ119">
            <v>-51.17</v>
          </cell>
          <cell r="DB119">
            <v>11.83</v>
          </cell>
          <cell r="DE119">
            <v>235</v>
          </cell>
          <cell r="DF119">
            <v>112</v>
          </cell>
          <cell r="DG119">
            <v>63</v>
          </cell>
          <cell r="DH119">
            <v>63</v>
          </cell>
          <cell r="DK119">
            <v>-51.17</v>
          </cell>
          <cell r="DO119">
            <v>-51.17</v>
          </cell>
          <cell r="DQ119">
            <v>11.83</v>
          </cell>
          <cell r="DT119">
            <v>235</v>
          </cell>
          <cell r="DU119">
            <v>150</v>
          </cell>
          <cell r="DV119">
            <v>128</v>
          </cell>
          <cell r="DW119">
            <v>128</v>
          </cell>
          <cell r="DZ119">
            <v>-114.25</v>
          </cell>
          <cell r="ED119">
            <v>-114.25</v>
          </cell>
          <cell r="EF119">
            <v>13.75</v>
          </cell>
          <cell r="EI119">
            <v>235</v>
          </cell>
          <cell r="EJ119">
            <v>225</v>
          </cell>
          <cell r="EK119">
            <v>169</v>
          </cell>
          <cell r="EL119">
            <v>169</v>
          </cell>
          <cell r="EO119">
            <v>-148.57</v>
          </cell>
          <cell r="ES119">
            <v>-148.57</v>
          </cell>
          <cell r="EU119">
            <v>20.43</v>
          </cell>
          <cell r="EX119">
            <v>235</v>
          </cell>
          <cell r="EY119">
            <v>225</v>
          </cell>
          <cell r="EZ119">
            <v>172</v>
          </cell>
          <cell r="FA119">
            <v>172</v>
          </cell>
          <cell r="FD119">
            <v>-149.22</v>
          </cell>
          <cell r="FH119">
            <v>-149.22</v>
          </cell>
          <cell r="FJ119">
            <v>22.78</v>
          </cell>
          <cell r="FM119">
            <v>235</v>
          </cell>
          <cell r="FN119">
            <v>225</v>
          </cell>
          <cell r="FO119">
            <v>179</v>
          </cell>
          <cell r="FP119">
            <v>179</v>
          </cell>
          <cell r="FS119">
            <v>-156.02</v>
          </cell>
          <cell r="FW119">
            <v>-156.02</v>
          </cell>
          <cell r="FY119">
            <v>22.98</v>
          </cell>
          <cell r="GD119">
            <v>235</v>
          </cell>
          <cell r="GE119">
            <v>178.66666666666666</v>
          </cell>
          <cell r="GF119">
            <v>134.16666666666666</v>
          </cell>
          <cell r="GG119">
            <v>134.16666666666666</v>
          </cell>
          <cell r="GH119">
            <v>0</v>
          </cell>
          <cell r="GJ119">
            <v>-115.72083333333335</v>
          </cell>
          <cell r="GK119">
            <v>0</v>
          </cell>
          <cell r="GL119">
            <v>0</v>
          </cell>
          <cell r="GM119">
            <v>0</v>
          </cell>
          <cell r="GN119">
            <v>-115.72083333333335</v>
          </cell>
          <cell r="GP119">
            <v>18.445833333333333</v>
          </cell>
        </row>
        <row r="120">
          <cell r="D120">
            <v>80</v>
          </cell>
          <cell r="E120">
            <v>78</v>
          </cell>
          <cell r="F120">
            <v>63</v>
          </cell>
          <cell r="G120">
            <v>63</v>
          </cell>
          <cell r="J120">
            <v>-55.88</v>
          </cell>
          <cell r="N120">
            <v>-55.88</v>
          </cell>
          <cell r="P120">
            <v>7.12</v>
          </cell>
          <cell r="S120">
            <v>80</v>
          </cell>
          <cell r="T120">
            <v>78</v>
          </cell>
          <cell r="U120">
            <v>38</v>
          </cell>
          <cell r="V120">
            <v>38</v>
          </cell>
          <cell r="Y120">
            <v>-31.15</v>
          </cell>
          <cell r="AC120">
            <v>-31.15</v>
          </cell>
          <cell r="AE120">
            <v>6.85</v>
          </cell>
          <cell r="AH120">
            <v>80</v>
          </cell>
          <cell r="AI120">
            <v>78</v>
          </cell>
          <cell r="AJ120">
            <v>34</v>
          </cell>
          <cell r="AK120">
            <v>34</v>
          </cell>
          <cell r="AN120">
            <v>-27.41</v>
          </cell>
          <cell r="AR120">
            <v>-27.41</v>
          </cell>
          <cell r="AT120">
            <v>6.59</v>
          </cell>
          <cell r="AW120">
            <v>80</v>
          </cell>
          <cell r="AX120">
            <v>77</v>
          </cell>
          <cell r="AY120">
            <v>29</v>
          </cell>
          <cell r="AZ120">
            <v>29</v>
          </cell>
          <cell r="BC120">
            <v>-23.72</v>
          </cell>
          <cell r="BG120">
            <v>-23.72</v>
          </cell>
          <cell r="BI120">
            <v>5.28</v>
          </cell>
          <cell r="BL120">
            <v>80</v>
          </cell>
          <cell r="BM120">
            <v>0</v>
          </cell>
          <cell r="BN120">
            <v>0</v>
          </cell>
          <cell r="BO120">
            <v>0</v>
          </cell>
          <cell r="BR120">
            <v>0</v>
          </cell>
          <cell r="BV120">
            <v>0</v>
          </cell>
          <cell r="BX120">
            <v>0</v>
          </cell>
          <cell r="CA120">
            <v>80</v>
          </cell>
          <cell r="CB120">
            <v>0</v>
          </cell>
          <cell r="CC120">
            <v>0</v>
          </cell>
          <cell r="CD120">
            <v>0</v>
          </cell>
          <cell r="CG120">
            <v>0</v>
          </cell>
          <cell r="CK120">
            <v>0</v>
          </cell>
          <cell r="CM120">
            <v>0</v>
          </cell>
          <cell r="CP120">
            <v>80</v>
          </cell>
          <cell r="CQ120">
            <v>0</v>
          </cell>
          <cell r="CR120">
            <v>0</v>
          </cell>
          <cell r="CS120">
            <v>0</v>
          </cell>
          <cell r="CV120">
            <v>0</v>
          </cell>
          <cell r="CZ120">
            <v>0</v>
          </cell>
          <cell r="DB120">
            <v>0</v>
          </cell>
          <cell r="DE120">
            <v>80</v>
          </cell>
          <cell r="DF120">
            <v>0</v>
          </cell>
          <cell r="DG120">
            <v>0</v>
          </cell>
          <cell r="DH120">
            <v>0</v>
          </cell>
          <cell r="DK120">
            <v>0</v>
          </cell>
          <cell r="DO120">
            <v>0</v>
          </cell>
          <cell r="DQ120">
            <v>0</v>
          </cell>
          <cell r="DT120">
            <v>80</v>
          </cell>
          <cell r="DU120">
            <v>0</v>
          </cell>
          <cell r="DV120">
            <v>0</v>
          </cell>
          <cell r="DW120">
            <v>0</v>
          </cell>
          <cell r="DZ120">
            <v>0</v>
          </cell>
          <cell r="ED120">
            <v>0</v>
          </cell>
          <cell r="EF120">
            <v>0</v>
          </cell>
          <cell r="EI120">
            <v>80</v>
          </cell>
          <cell r="EJ120">
            <v>78</v>
          </cell>
          <cell r="EK120">
            <v>34</v>
          </cell>
          <cell r="EL120">
            <v>34</v>
          </cell>
          <cell r="EO120">
            <v>-28.22</v>
          </cell>
          <cell r="ES120">
            <v>-28.22</v>
          </cell>
          <cell r="EU120">
            <v>5.78</v>
          </cell>
          <cell r="EX120">
            <v>80</v>
          </cell>
          <cell r="EY120">
            <v>78</v>
          </cell>
          <cell r="EZ120">
            <v>37</v>
          </cell>
          <cell r="FA120">
            <v>37</v>
          </cell>
          <cell r="FD120">
            <v>-30.47</v>
          </cell>
          <cell r="FH120">
            <v>-30.47</v>
          </cell>
          <cell r="FJ120">
            <v>6.53</v>
          </cell>
          <cell r="FM120">
            <v>80</v>
          </cell>
          <cell r="FN120">
            <v>78</v>
          </cell>
          <cell r="FO120">
            <v>61</v>
          </cell>
          <cell r="FP120">
            <v>61</v>
          </cell>
          <cell r="FS120">
            <v>-53.88</v>
          </cell>
          <cell r="FW120">
            <v>-53.88</v>
          </cell>
          <cell r="FY120">
            <v>7.12</v>
          </cell>
          <cell r="GD120">
            <v>80</v>
          </cell>
          <cell r="GE120">
            <v>45.416666666666664</v>
          </cell>
          <cell r="GF120">
            <v>24.666666666666668</v>
          </cell>
          <cell r="GG120">
            <v>24.666666666666668</v>
          </cell>
          <cell r="GH120">
            <v>0</v>
          </cell>
          <cell r="GJ120">
            <v>-20.894166666666667</v>
          </cell>
          <cell r="GK120">
            <v>0</v>
          </cell>
          <cell r="GL120">
            <v>0</v>
          </cell>
          <cell r="GM120">
            <v>0</v>
          </cell>
          <cell r="GN120">
            <v>-20.894166666666667</v>
          </cell>
          <cell r="GP120">
            <v>3.7724999999999995</v>
          </cell>
        </row>
        <row r="122">
          <cell r="D122">
            <v>1134.5</v>
          </cell>
          <cell r="E122">
            <v>1052</v>
          </cell>
          <cell r="F122">
            <v>964.4999999999999</v>
          </cell>
          <cell r="G122">
            <v>882.4999999999999</v>
          </cell>
          <cell r="H122">
            <v>82</v>
          </cell>
          <cell r="J122">
            <v>518.1</v>
          </cell>
          <cell r="M122">
            <v>80.00999999999999</v>
          </cell>
          <cell r="N122">
            <v>598.11</v>
          </cell>
          <cell r="P122">
            <v>1482.6</v>
          </cell>
          <cell r="S122">
            <v>1134.5</v>
          </cell>
          <cell r="T122">
            <v>1054</v>
          </cell>
          <cell r="U122">
            <v>926.9999999999999</v>
          </cell>
          <cell r="V122">
            <v>842.9999999999999</v>
          </cell>
          <cell r="W122">
            <v>84</v>
          </cell>
          <cell r="Y122">
            <v>567.8000000000001</v>
          </cell>
          <cell r="AB122">
            <v>80.46</v>
          </cell>
          <cell r="AC122">
            <v>648.2600000000001</v>
          </cell>
          <cell r="AE122">
            <v>1494.8</v>
          </cell>
          <cell r="AH122">
            <v>1134.5</v>
          </cell>
          <cell r="AI122">
            <v>1041</v>
          </cell>
          <cell r="AJ122">
            <v>909.4</v>
          </cell>
          <cell r="AK122">
            <v>828.4</v>
          </cell>
          <cell r="AL122">
            <v>81</v>
          </cell>
          <cell r="AN122">
            <v>482.4</v>
          </cell>
          <cell r="AQ122">
            <v>74.82</v>
          </cell>
          <cell r="AR122">
            <v>557.22</v>
          </cell>
          <cell r="AT122">
            <v>1391.8</v>
          </cell>
          <cell r="AW122">
            <v>1134.5</v>
          </cell>
          <cell r="AX122">
            <v>978</v>
          </cell>
          <cell r="AY122">
            <v>675.9</v>
          </cell>
          <cell r="AZ122">
            <v>606.9</v>
          </cell>
          <cell r="BA122">
            <v>69</v>
          </cell>
          <cell r="BC122">
            <v>574.3000000000001</v>
          </cell>
          <cell r="BF122">
            <v>67.78</v>
          </cell>
          <cell r="BG122">
            <v>642.08</v>
          </cell>
          <cell r="BI122">
            <v>1250.2</v>
          </cell>
          <cell r="BL122">
            <v>1134.5</v>
          </cell>
          <cell r="BM122">
            <v>936</v>
          </cell>
          <cell r="BN122">
            <v>643.1999999999999</v>
          </cell>
          <cell r="BO122">
            <v>584.1999999999999</v>
          </cell>
          <cell r="BP122">
            <v>59</v>
          </cell>
          <cell r="BR122">
            <v>445.10000000000025</v>
          </cell>
          <cell r="BU122">
            <v>59.53</v>
          </cell>
          <cell r="BV122">
            <v>504.6300000000002</v>
          </cell>
          <cell r="BX122">
            <v>1088.3000000000002</v>
          </cell>
          <cell r="CA122">
            <v>1134.5</v>
          </cell>
          <cell r="CB122">
            <v>936</v>
          </cell>
          <cell r="CC122">
            <v>639.1999999999999</v>
          </cell>
          <cell r="CD122">
            <v>580.1999999999999</v>
          </cell>
          <cell r="CE122">
            <v>59</v>
          </cell>
          <cell r="CG122">
            <v>404.80000000000007</v>
          </cell>
          <cell r="CJ122">
            <v>56.99000000000001</v>
          </cell>
          <cell r="CK122">
            <v>461.7900000000001</v>
          </cell>
          <cell r="CM122">
            <v>1044</v>
          </cell>
          <cell r="CP122">
            <v>1159.5</v>
          </cell>
          <cell r="CQ122">
            <v>950</v>
          </cell>
          <cell r="CR122">
            <v>495.90000000000003</v>
          </cell>
          <cell r="CS122">
            <v>422.90000000000003</v>
          </cell>
          <cell r="CT122">
            <v>73</v>
          </cell>
          <cell r="CV122">
            <v>520</v>
          </cell>
          <cell r="CY122">
            <v>54.52</v>
          </cell>
          <cell r="CZ122">
            <v>574.52</v>
          </cell>
          <cell r="DB122">
            <v>1015.9</v>
          </cell>
          <cell r="DE122">
            <v>1159.5</v>
          </cell>
          <cell r="DF122">
            <v>952</v>
          </cell>
          <cell r="DG122">
            <v>663.6999999999999</v>
          </cell>
          <cell r="DH122">
            <v>588.6999999999999</v>
          </cell>
          <cell r="DI122">
            <v>75</v>
          </cell>
          <cell r="DK122">
            <v>371.70000000000016</v>
          </cell>
          <cell r="DN122">
            <v>55.650000000000006</v>
          </cell>
          <cell r="DO122">
            <v>427.35000000000014</v>
          </cell>
          <cell r="DQ122">
            <v>1035.4</v>
          </cell>
          <cell r="DT122">
            <v>1159.5</v>
          </cell>
          <cell r="DU122">
            <v>964</v>
          </cell>
          <cell r="DV122">
            <v>635.5999999999999</v>
          </cell>
          <cell r="DW122">
            <v>548.5999999999999</v>
          </cell>
          <cell r="DX122">
            <v>87</v>
          </cell>
          <cell r="DZ122">
            <v>485.60000000000014</v>
          </cell>
          <cell r="EC122">
            <v>59.85999999999999</v>
          </cell>
          <cell r="ED122">
            <v>545.4600000000002</v>
          </cell>
          <cell r="EF122">
            <v>1121.2</v>
          </cell>
          <cell r="EI122">
            <v>1159.5</v>
          </cell>
          <cell r="EJ122">
            <v>1002</v>
          </cell>
          <cell r="EK122">
            <v>912.4999999999999</v>
          </cell>
          <cell r="EL122">
            <v>819.4999999999999</v>
          </cell>
          <cell r="EM122">
            <v>93</v>
          </cell>
          <cell r="EO122">
            <v>380.69999999999993</v>
          </cell>
          <cell r="ER122">
            <v>68.67</v>
          </cell>
          <cell r="ES122">
            <v>449.36999999999995</v>
          </cell>
          <cell r="EU122">
            <v>1293.1999999999998</v>
          </cell>
          <cell r="EX122">
            <v>1159.5</v>
          </cell>
          <cell r="EY122">
            <v>1058</v>
          </cell>
          <cell r="EZ122">
            <v>970.4999999999999</v>
          </cell>
          <cell r="FA122">
            <v>872.4999999999999</v>
          </cell>
          <cell r="FB122">
            <v>98</v>
          </cell>
          <cell r="FD122">
            <v>418.70000000000016</v>
          </cell>
          <cell r="FG122">
            <v>73.91999999999999</v>
          </cell>
          <cell r="FH122">
            <v>492.6200000000001</v>
          </cell>
          <cell r="FJ122">
            <v>1389.2</v>
          </cell>
          <cell r="FM122">
            <v>1159.5</v>
          </cell>
          <cell r="FN122">
            <v>1066</v>
          </cell>
          <cell r="FO122">
            <v>978.4999999999999</v>
          </cell>
          <cell r="FP122">
            <v>879.4999999999999</v>
          </cell>
          <cell r="FQ122">
            <v>99</v>
          </cell>
          <cell r="FS122">
            <v>507.8000000000003</v>
          </cell>
          <cell r="FV122">
            <v>79.23</v>
          </cell>
          <cell r="FW122">
            <v>587.0300000000003</v>
          </cell>
          <cell r="FY122">
            <v>1486.3000000000002</v>
          </cell>
          <cell r="GD122">
            <v>1147</v>
          </cell>
          <cell r="GE122">
            <v>999.0833333333334</v>
          </cell>
          <cell r="GF122">
            <v>704.7416666666664</v>
          </cell>
          <cell r="GG122">
            <v>704.7416666666664</v>
          </cell>
          <cell r="GH122">
            <v>79.91666666666667</v>
          </cell>
          <cell r="GJ122">
            <v>473.0833333333334</v>
          </cell>
          <cell r="GK122">
            <v>0</v>
          </cell>
          <cell r="GL122">
            <v>0</v>
          </cell>
          <cell r="GM122">
            <v>67.62</v>
          </cell>
          <cell r="GN122">
            <v>540.7033333333335</v>
          </cell>
          <cell r="GP122">
            <v>1257.7416666666666</v>
          </cell>
        </row>
        <row r="123"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P123">
            <v>0</v>
          </cell>
        </row>
        <row r="124">
          <cell r="D124">
            <v>400</v>
          </cell>
          <cell r="E124">
            <v>400</v>
          </cell>
          <cell r="F124">
            <v>390</v>
          </cell>
          <cell r="G124">
            <v>390</v>
          </cell>
          <cell r="J124">
            <v>-366.6</v>
          </cell>
          <cell r="N124">
            <v>-366.6</v>
          </cell>
          <cell r="P124">
            <v>23.4</v>
          </cell>
          <cell r="S124">
            <v>400</v>
          </cell>
          <cell r="T124">
            <v>400</v>
          </cell>
          <cell r="U124">
            <v>390</v>
          </cell>
          <cell r="V124">
            <v>390</v>
          </cell>
          <cell r="Y124">
            <v>-366.5</v>
          </cell>
          <cell r="AC124">
            <v>-366.5</v>
          </cell>
          <cell r="AE124">
            <v>23.5</v>
          </cell>
          <cell r="AH124">
            <v>400</v>
          </cell>
          <cell r="AI124">
            <v>400</v>
          </cell>
          <cell r="AJ124">
            <v>390</v>
          </cell>
          <cell r="AK124">
            <v>390</v>
          </cell>
          <cell r="AN124">
            <v>-366.6</v>
          </cell>
          <cell r="AR124">
            <v>-366.6</v>
          </cell>
          <cell r="AT124">
            <v>23.4</v>
          </cell>
          <cell r="AW124">
            <v>400</v>
          </cell>
          <cell r="AX124">
            <v>400</v>
          </cell>
          <cell r="AY124">
            <v>195</v>
          </cell>
          <cell r="AZ124">
            <v>195</v>
          </cell>
          <cell r="BC124">
            <v>-178.3</v>
          </cell>
          <cell r="BG124">
            <v>-178.3</v>
          </cell>
          <cell r="BI124">
            <v>16.7</v>
          </cell>
          <cell r="BL124">
            <v>400</v>
          </cell>
          <cell r="BM124">
            <v>400</v>
          </cell>
          <cell r="BN124">
            <v>195</v>
          </cell>
          <cell r="BO124">
            <v>195</v>
          </cell>
          <cell r="BR124">
            <v>-182.5</v>
          </cell>
          <cell r="BV124">
            <v>-182.5</v>
          </cell>
          <cell r="BX124">
            <v>12.5</v>
          </cell>
          <cell r="CA124">
            <v>400</v>
          </cell>
          <cell r="CB124">
            <v>400</v>
          </cell>
          <cell r="CC124">
            <v>195</v>
          </cell>
          <cell r="CD124">
            <v>195</v>
          </cell>
          <cell r="CG124">
            <v>-182.4</v>
          </cell>
          <cell r="CK124">
            <v>-182.4</v>
          </cell>
          <cell r="CM124">
            <v>12.6</v>
          </cell>
          <cell r="CP124">
            <v>400</v>
          </cell>
          <cell r="CQ124">
            <v>400</v>
          </cell>
          <cell r="CR124">
            <v>70.9</v>
          </cell>
          <cell r="CS124">
            <v>70.9</v>
          </cell>
          <cell r="CV124">
            <v>-58.400000000000006</v>
          </cell>
          <cell r="CZ124">
            <v>-58.400000000000006</v>
          </cell>
          <cell r="DB124">
            <v>12.5</v>
          </cell>
          <cell r="DE124">
            <v>400</v>
          </cell>
          <cell r="DF124">
            <v>400</v>
          </cell>
          <cell r="DG124">
            <v>195</v>
          </cell>
          <cell r="DH124">
            <v>195</v>
          </cell>
          <cell r="DK124">
            <v>-182.8</v>
          </cell>
          <cell r="DO124">
            <v>-182.8</v>
          </cell>
          <cell r="DQ124">
            <v>12.2</v>
          </cell>
          <cell r="DT124">
            <v>400</v>
          </cell>
          <cell r="DU124">
            <v>400</v>
          </cell>
          <cell r="DV124">
            <v>195</v>
          </cell>
          <cell r="DW124">
            <v>195</v>
          </cell>
          <cell r="DZ124">
            <v>-181.3</v>
          </cell>
          <cell r="ED124">
            <v>-181.3</v>
          </cell>
          <cell r="EF124">
            <v>13.7</v>
          </cell>
          <cell r="EI124">
            <v>400</v>
          </cell>
          <cell r="EJ124">
            <v>400</v>
          </cell>
          <cell r="EL124">
            <v>390</v>
          </cell>
          <cell r="EO124">
            <v>-367.4</v>
          </cell>
          <cell r="ES124">
            <v>-367.4</v>
          </cell>
          <cell r="EU124">
            <v>22.6</v>
          </cell>
          <cell r="EX124">
            <v>400</v>
          </cell>
          <cell r="EY124">
            <v>400</v>
          </cell>
          <cell r="EZ124">
            <v>390</v>
          </cell>
          <cell r="FA124">
            <v>390</v>
          </cell>
          <cell r="FD124">
            <v>-367</v>
          </cell>
          <cell r="FH124">
            <v>-367</v>
          </cell>
          <cell r="FJ124">
            <v>23</v>
          </cell>
          <cell r="FM124">
            <v>400</v>
          </cell>
          <cell r="FN124">
            <v>400</v>
          </cell>
          <cell r="FO124">
            <v>390</v>
          </cell>
          <cell r="FP124">
            <v>390</v>
          </cell>
          <cell r="FS124">
            <v>-366.8</v>
          </cell>
          <cell r="FW124">
            <v>-366.8</v>
          </cell>
          <cell r="FY124">
            <v>23.2</v>
          </cell>
          <cell r="GD124">
            <v>400</v>
          </cell>
          <cell r="GE124">
            <v>400</v>
          </cell>
          <cell r="GF124">
            <v>282.15833333333336</v>
          </cell>
          <cell r="GG124">
            <v>282.15833333333336</v>
          </cell>
          <cell r="GH124">
            <v>0</v>
          </cell>
          <cell r="GJ124">
            <v>-263.8833333333333</v>
          </cell>
          <cell r="GK124">
            <v>0</v>
          </cell>
          <cell r="GL124">
            <v>0</v>
          </cell>
          <cell r="GM124">
            <v>0</v>
          </cell>
          <cell r="GN124">
            <v>-263.8833333333333</v>
          </cell>
          <cell r="GP124">
            <v>18.275000000000002</v>
          </cell>
        </row>
        <row r="125">
          <cell r="D125">
            <v>261</v>
          </cell>
          <cell r="E125">
            <v>256</v>
          </cell>
          <cell r="F125">
            <v>235.8</v>
          </cell>
          <cell r="G125">
            <v>235.8</v>
          </cell>
          <cell r="J125">
            <v>-222.5</v>
          </cell>
          <cell r="N125">
            <v>-222.5</v>
          </cell>
          <cell r="P125">
            <v>13.3</v>
          </cell>
          <cell r="S125">
            <v>261</v>
          </cell>
          <cell r="T125">
            <v>256</v>
          </cell>
          <cell r="U125">
            <v>235.8</v>
          </cell>
          <cell r="V125">
            <v>235.8</v>
          </cell>
          <cell r="Y125">
            <v>-221.4</v>
          </cell>
          <cell r="AC125">
            <v>-221.4</v>
          </cell>
          <cell r="AE125">
            <v>14.4</v>
          </cell>
          <cell r="AH125">
            <v>261</v>
          </cell>
          <cell r="AI125">
            <v>256</v>
          </cell>
          <cell r="AJ125">
            <v>235.8</v>
          </cell>
          <cell r="AK125">
            <v>235.8</v>
          </cell>
          <cell r="AN125">
            <v>-222.5</v>
          </cell>
          <cell r="AR125">
            <v>-222.5</v>
          </cell>
          <cell r="AT125">
            <v>13.3</v>
          </cell>
          <cell r="AW125">
            <v>261</v>
          </cell>
          <cell r="AX125">
            <v>233</v>
          </cell>
          <cell r="AY125">
            <v>212.8</v>
          </cell>
          <cell r="AZ125">
            <v>212.8</v>
          </cell>
          <cell r="BC125">
            <v>-200.20000000000002</v>
          </cell>
          <cell r="BG125">
            <v>-200.20000000000002</v>
          </cell>
          <cell r="BI125">
            <v>12.6</v>
          </cell>
          <cell r="BL125">
            <v>261</v>
          </cell>
          <cell r="BM125">
            <v>222</v>
          </cell>
          <cell r="BN125">
            <v>201.8</v>
          </cell>
          <cell r="BO125">
            <v>201.8</v>
          </cell>
          <cell r="BR125">
            <v>-194</v>
          </cell>
          <cell r="BV125">
            <v>-194</v>
          </cell>
          <cell r="BX125">
            <v>7.8</v>
          </cell>
          <cell r="CA125">
            <v>261</v>
          </cell>
          <cell r="CB125">
            <v>222</v>
          </cell>
          <cell r="CC125">
            <v>201.8</v>
          </cell>
          <cell r="CD125">
            <v>201.8</v>
          </cell>
          <cell r="CG125">
            <v>-195.5</v>
          </cell>
          <cell r="CK125">
            <v>-195.5</v>
          </cell>
          <cell r="CM125">
            <v>6.3</v>
          </cell>
          <cell r="CP125">
            <v>261</v>
          </cell>
          <cell r="CQ125">
            <v>222</v>
          </cell>
          <cell r="CR125">
            <v>161.7</v>
          </cell>
          <cell r="CS125">
            <v>161.7</v>
          </cell>
          <cell r="CV125">
            <v>-155.2</v>
          </cell>
          <cell r="CZ125">
            <v>-155.2</v>
          </cell>
          <cell r="DB125">
            <v>6.5</v>
          </cell>
          <cell r="DE125">
            <v>261</v>
          </cell>
          <cell r="DF125">
            <v>222</v>
          </cell>
          <cell r="DG125">
            <v>196</v>
          </cell>
          <cell r="DH125">
            <v>196</v>
          </cell>
          <cell r="DK125">
            <v>-189.8</v>
          </cell>
          <cell r="DO125">
            <v>-189.8</v>
          </cell>
          <cell r="DQ125">
            <v>6.2</v>
          </cell>
          <cell r="DT125">
            <v>261</v>
          </cell>
          <cell r="DU125">
            <v>222</v>
          </cell>
          <cell r="DV125">
            <v>170.9</v>
          </cell>
          <cell r="DW125">
            <v>170.9</v>
          </cell>
          <cell r="DZ125">
            <v>-164.1</v>
          </cell>
          <cell r="ED125">
            <v>-164.1</v>
          </cell>
          <cell r="EF125">
            <v>6.8</v>
          </cell>
          <cell r="EI125">
            <v>261</v>
          </cell>
          <cell r="EJ125">
            <v>233</v>
          </cell>
          <cell r="EL125">
            <v>212.8</v>
          </cell>
          <cell r="EO125">
            <v>-201.2</v>
          </cell>
          <cell r="ES125">
            <v>-201.20000000000002</v>
          </cell>
          <cell r="EU125">
            <v>11.6</v>
          </cell>
          <cell r="EX125">
            <v>261</v>
          </cell>
          <cell r="EY125">
            <v>256</v>
          </cell>
          <cell r="EZ125">
            <v>235.8</v>
          </cell>
          <cell r="FA125">
            <v>235.8</v>
          </cell>
          <cell r="FD125">
            <v>-224.10000000000002</v>
          </cell>
          <cell r="FH125">
            <v>-224.10000000000002</v>
          </cell>
          <cell r="FJ125">
            <v>11.7</v>
          </cell>
          <cell r="FM125">
            <v>261</v>
          </cell>
          <cell r="FN125">
            <v>256</v>
          </cell>
          <cell r="FO125">
            <v>235.8</v>
          </cell>
          <cell r="FP125">
            <v>235.8</v>
          </cell>
          <cell r="FS125">
            <v>-223.4</v>
          </cell>
          <cell r="FW125">
            <v>-223.4</v>
          </cell>
          <cell r="FY125">
            <v>12.4</v>
          </cell>
          <cell r="GD125">
            <v>261</v>
          </cell>
          <cell r="GE125">
            <v>238</v>
          </cell>
          <cell r="GF125">
            <v>211.40000000000006</v>
          </cell>
          <cell r="GG125">
            <v>211.40000000000006</v>
          </cell>
          <cell r="GH125">
            <v>0</v>
          </cell>
          <cell r="GJ125">
            <v>-201.15833333333333</v>
          </cell>
          <cell r="GK125">
            <v>0</v>
          </cell>
          <cell r="GL125">
            <v>0</v>
          </cell>
          <cell r="GM125">
            <v>0</v>
          </cell>
          <cell r="GN125">
            <v>-201.15833333333333</v>
          </cell>
          <cell r="GP125">
            <v>10.241666666666665</v>
          </cell>
        </row>
        <row r="126">
          <cell r="D126">
            <v>102</v>
          </cell>
          <cell r="E126">
            <v>94</v>
          </cell>
          <cell r="F126">
            <v>92</v>
          </cell>
          <cell r="G126">
            <v>92</v>
          </cell>
          <cell r="J126">
            <v>-84</v>
          </cell>
          <cell r="N126">
            <v>-84</v>
          </cell>
          <cell r="P126">
            <v>8</v>
          </cell>
          <cell r="S126">
            <v>102</v>
          </cell>
          <cell r="T126">
            <v>94</v>
          </cell>
          <cell r="U126">
            <v>92</v>
          </cell>
          <cell r="V126">
            <v>92</v>
          </cell>
          <cell r="Y126">
            <v>-83.6</v>
          </cell>
          <cell r="AC126">
            <v>-83.6</v>
          </cell>
          <cell r="AE126">
            <v>8.4</v>
          </cell>
          <cell r="AH126">
            <v>102</v>
          </cell>
          <cell r="AI126">
            <v>94</v>
          </cell>
          <cell r="AJ126">
            <v>92</v>
          </cell>
          <cell r="AK126">
            <v>92</v>
          </cell>
          <cell r="AN126">
            <v>-84.4</v>
          </cell>
          <cell r="AR126">
            <v>-84.4</v>
          </cell>
          <cell r="AT126">
            <v>7.6</v>
          </cell>
          <cell r="AW126">
            <v>102</v>
          </cell>
          <cell r="AX126">
            <v>94</v>
          </cell>
          <cell r="AY126">
            <v>82.6</v>
          </cell>
          <cell r="AZ126">
            <v>82.6</v>
          </cell>
          <cell r="BC126">
            <v>-77.19999999999999</v>
          </cell>
          <cell r="BG126">
            <v>-77.19999999999999</v>
          </cell>
          <cell r="BI126">
            <v>5.4</v>
          </cell>
          <cell r="BL126">
            <v>102</v>
          </cell>
          <cell r="BM126">
            <v>96</v>
          </cell>
          <cell r="BN126">
            <v>90</v>
          </cell>
          <cell r="BO126">
            <v>90</v>
          </cell>
          <cell r="BR126">
            <v>-86.9</v>
          </cell>
          <cell r="BV126">
            <v>-86.9</v>
          </cell>
          <cell r="BX126">
            <v>3.1</v>
          </cell>
          <cell r="CA126">
            <v>102</v>
          </cell>
          <cell r="CB126">
            <v>96</v>
          </cell>
          <cell r="CC126">
            <v>92.5</v>
          </cell>
          <cell r="CD126">
            <v>92.5</v>
          </cell>
          <cell r="CG126">
            <v>-90</v>
          </cell>
          <cell r="CK126">
            <v>-90</v>
          </cell>
          <cell r="CM126">
            <v>2.5</v>
          </cell>
          <cell r="CP126">
            <v>102</v>
          </cell>
          <cell r="CQ126">
            <v>96</v>
          </cell>
          <cell r="CR126">
            <v>94</v>
          </cell>
          <cell r="CS126">
            <v>94</v>
          </cell>
          <cell r="CV126">
            <v>-91.3</v>
          </cell>
          <cell r="CZ126">
            <v>-91.3</v>
          </cell>
          <cell r="DB126">
            <v>2.7</v>
          </cell>
          <cell r="DE126">
            <v>102</v>
          </cell>
          <cell r="DF126">
            <v>96</v>
          </cell>
          <cell r="DG126">
            <v>94</v>
          </cell>
          <cell r="DH126">
            <v>94</v>
          </cell>
          <cell r="DK126">
            <v>-91.1</v>
          </cell>
          <cell r="DO126">
            <v>-91.1</v>
          </cell>
          <cell r="DQ126">
            <v>2.9</v>
          </cell>
          <cell r="DT126">
            <v>102</v>
          </cell>
          <cell r="DU126">
            <v>96</v>
          </cell>
          <cell r="DV126">
            <v>81.7</v>
          </cell>
          <cell r="DW126">
            <v>81.7</v>
          </cell>
          <cell r="DZ126">
            <v>-78.9</v>
          </cell>
          <cell r="ED126">
            <v>-78.9</v>
          </cell>
          <cell r="EF126">
            <v>2.8</v>
          </cell>
          <cell r="EI126">
            <v>102</v>
          </cell>
          <cell r="EJ126">
            <v>94</v>
          </cell>
          <cell r="EL126">
            <v>92</v>
          </cell>
          <cell r="EO126">
            <v>-87.8</v>
          </cell>
          <cell r="ES126">
            <v>-87.8</v>
          </cell>
          <cell r="EU126">
            <v>4.2</v>
          </cell>
          <cell r="EX126">
            <v>102</v>
          </cell>
          <cell r="EY126">
            <v>94</v>
          </cell>
          <cell r="EZ126">
            <v>92</v>
          </cell>
          <cell r="FA126">
            <v>92</v>
          </cell>
          <cell r="FD126">
            <v>-86.5</v>
          </cell>
          <cell r="FH126">
            <v>-86.5</v>
          </cell>
          <cell r="FJ126">
            <v>5.5</v>
          </cell>
          <cell r="FM126">
            <v>102</v>
          </cell>
          <cell r="FN126">
            <v>94</v>
          </cell>
          <cell r="FO126">
            <v>92</v>
          </cell>
          <cell r="FP126">
            <v>92</v>
          </cell>
          <cell r="FS126">
            <v>-84.9</v>
          </cell>
          <cell r="FW126">
            <v>-84.9</v>
          </cell>
          <cell r="FY126">
            <v>7.1</v>
          </cell>
          <cell r="GD126">
            <v>102</v>
          </cell>
          <cell r="GE126">
            <v>94.83333333333333</v>
          </cell>
          <cell r="GF126">
            <v>90.56666666666668</v>
          </cell>
          <cell r="GG126">
            <v>90.56666666666668</v>
          </cell>
          <cell r="GH126">
            <v>0</v>
          </cell>
          <cell r="GJ126">
            <v>-85.55</v>
          </cell>
          <cell r="GK126">
            <v>0</v>
          </cell>
          <cell r="GL126">
            <v>0</v>
          </cell>
          <cell r="GM126">
            <v>0</v>
          </cell>
          <cell r="GN126">
            <v>-85.55</v>
          </cell>
          <cell r="GP126">
            <v>5.016666666666667</v>
          </cell>
        </row>
        <row r="127">
          <cell r="D127">
            <v>105</v>
          </cell>
          <cell r="E127">
            <v>84</v>
          </cell>
          <cell r="F127">
            <v>81.9</v>
          </cell>
          <cell r="G127">
            <v>81.9</v>
          </cell>
          <cell r="J127">
            <v>-70.30000000000001</v>
          </cell>
          <cell r="N127">
            <v>-70.30000000000001</v>
          </cell>
          <cell r="P127">
            <v>11.6</v>
          </cell>
          <cell r="S127">
            <v>105</v>
          </cell>
          <cell r="T127">
            <v>84</v>
          </cell>
          <cell r="U127">
            <v>81.9</v>
          </cell>
          <cell r="V127">
            <v>81.9</v>
          </cell>
          <cell r="Y127">
            <v>-69.9</v>
          </cell>
          <cell r="AC127">
            <v>-69.9</v>
          </cell>
          <cell r="AE127">
            <v>12</v>
          </cell>
          <cell r="AH127">
            <v>105</v>
          </cell>
          <cell r="AI127">
            <v>84</v>
          </cell>
          <cell r="AJ127">
            <v>81.9</v>
          </cell>
          <cell r="AK127">
            <v>81.9</v>
          </cell>
          <cell r="AN127">
            <v>-72.10000000000001</v>
          </cell>
          <cell r="AR127">
            <v>-72.10000000000001</v>
          </cell>
          <cell r="AT127">
            <v>9.8</v>
          </cell>
          <cell r="AW127">
            <v>105</v>
          </cell>
          <cell r="AX127">
            <v>77</v>
          </cell>
          <cell r="AY127">
            <v>72.8</v>
          </cell>
          <cell r="AZ127">
            <v>72.8</v>
          </cell>
          <cell r="BC127">
            <v>-64.1</v>
          </cell>
          <cell r="BG127">
            <v>-64.1</v>
          </cell>
          <cell r="BI127">
            <v>8.7</v>
          </cell>
          <cell r="BL127">
            <v>105</v>
          </cell>
          <cell r="BM127">
            <v>64</v>
          </cell>
          <cell r="BN127">
            <v>55.6</v>
          </cell>
          <cell r="BO127">
            <v>55.6</v>
          </cell>
          <cell r="BR127">
            <v>-47.6</v>
          </cell>
          <cell r="BV127">
            <v>-47.6</v>
          </cell>
          <cell r="BX127">
            <v>8</v>
          </cell>
          <cell r="CA127">
            <v>105</v>
          </cell>
          <cell r="CB127">
            <v>64</v>
          </cell>
          <cell r="CC127">
            <v>51.6</v>
          </cell>
          <cell r="CD127">
            <v>51.6</v>
          </cell>
          <cell r="CG127">
            <v>-43.9</v>
          </cell>
          <cell r="CK127">
            <v>-43.9</v>
          </cell>
          <cell r="CM127">
            <v>7.7</v>
          </cell>
          <cell r="CP127">
            <v>105</v>
          </cell>
          <cell r="CQ127">
            <v>64</v>
          </cell>
          <cell r="CR127">
            <v>54.5</v>
          </cell>
          <cell r="CS127">
            <v>54.5</v>
          </cell>
          <cell r="CV127">
            <v>-46.9</v>
          </cell>
          <cell r="CZ127">
            <v>-46.9</v>
          </cell>
          <cell r="DB127">
            <v>7.6</v>
          </cell>
          <cell r="DE127">
            <v>105</v>
          </cell>
          <cell r="DF127">
            <v>64</v>
          </cell>
          <cell r="DG127">
            <v>61.9</v>
          </cell>
          <cell r="DH127">
            <v>61.9</v>
          </cell>
          <cell r="DK127">
            <v>-54.8</v>
          </cell>
          <cell r="DO127">
            <v>-54.8</v>
          </cell>
          <cell r="DQ127">
            <v>7.1</v>
          </cell>
          <cell r="DT127">
            <v>105</v>
          </cell>
          <cell r="DU127">
            <v>64</v>
          </cell>
          <cell r="DV127">
            <v>59.2</v>
          </cell>
          <cell r="DW127">
            <v>59.2</v>
          </cell>
          <cell r="DZ127">
            <v>-50.900000000000006</v>
          </cell>
          <cell r="ED127">
            <v>-50.900000000000006</v>
          </cell>
          <cell r="EF127">
            <v>8.3</v>
          </cell>
          <cell r="EI127">
            <v>105</v>
          </cell>
          <cell r="EJ127">
            <v>77</v>
          </cell>
          <cell r="EL127">
            <v>72.9</v>
          </cell>
          <cell r="EO127">
            <v>-63.9</v>
          </cell>
          <cell r="ES127">
            <v>-63.900000000000006</v>
          </cell>
          <cell r="EU127">
            <v>9</v>
          </cell>
          <cell r="EX127">
            <v>105</v>
          </cell>
          <cell r="EY127">
            <v>84</v>
          </cell>
          <cell r="EZ127">
            <v>81.9</v>
          </cell>
          <cell r="FA127">
            <v>81.9</v>
          </cell>
          <cell r="FD127">
            <v>-71.7</v>
          </cell>
          <cell r="FH127">
            <v>-71.7</v>
          </cell>
          <cell r="FJ127">
            <v>10.2</v>
          </cell>
          <cell r="FM127">
            <v>105</v>
          </cell>
          <cell r="FN127">
            <v>84</v>
          </cell>
          <cell r="FO127">
            <v>81.9</v>
          </cell>
          <cell r="FP127">
            <v>81.9</v>
          </cell>
          <cell r="FS127">
            <v>-69.5</v>
          </cell>
          <cell r="FW127">
            <v>-69.5</v>
          </cell>
          <cell r="FY127">
            <v>12.4</v>
          </cell>
          <cell r="GD127">
            <v>105</v>
          </cell>
          <cell r="GE127">
            <v>74.5</v>
          </cell>
          <cell r="GF127">
            <v>69.83333333333333</v>
          </cell>
          <cell r="GG127">
            <v>69.83333333333333</v>
          </cell>
          <cell r="GH127">
            <v>0</v>
          </cell>
          <cell r="GJ127">
            <v>-60.46666666666666</v>
          </cell>
          <cell r="GK127">
            <v>0</v>
          </cell>
          <cell r="GL127">
            <v>0</v>
          </cell>
          <cell r="GM127">
            <v>0</v>
          </cell>
          <cell r="GN127">
            <v>-60.46666666666666</v>
          </cell>
          <cell r="GP127">
            <v>9.366666666666667</v>
          </cell>
        </row>
        <row r="128">
          <cell r="D128">
            <v>160</v>
          </cell>
          <cell r="E128">
            <v>136</v>
          </cell>
          <cell r="F128">
            <v>82.8</v>
          </cell>
          <cell r="G128">
            <v>82.8</v>
          </cell>
          <cell r="H128" t="str">
            <v> </v>
          </cell>
          <cell r="J128">
            <v>-71.6</v>
          </cell>
          <cell r="N128">
            <v>-71.6</v>
          </cell>
          <cell r="P128">
            <v>11.2</v>
          </cell>
          <cell r="S128">
            <v>160</v>
          </cell>
          <cell r="T128">
            <v>136</v>
          </cell>
          <cell r="U128">
            <v>43.3</v>
          </cell>
          <cell r="V128">
            <v>43.3</v>
          </cell>
          <cell r="Y128">
            <v>-31.499999999999996</v>
          </cell>
          <cell r="AC128">
            <v>-31.499999999999996</v>
          </cell>
          <cell r="AE128">
            <v>11.8</v>
          </cell>
          <cell r="AH128">
            <v>160</v>
          </cell>
          <cell r="AI128">
            <v>126</v>
          </cell>
          <cell r="AJ128">
            <v>28.7</v>
          </cell>
          <cell r="AK128">
            <v>28.7</v>
          </cell>
          <cell r="AN128">
            <v>-18.6</v>
          </cell>
          <cell r="AR128">
            <v>-18.6</v>
          </cell>
          <cell r="AT128">
            <v>10.1</v>
          </cell>
          <cell r="AW128">
            <v>160</v>
          </cell>
          <cell r="AX128">
            <v>105</v>
          </cell>
          <cell r="AY128">
            <v>43.7</v>
          </cell>
          <cell r="AZ128">
            <v>43.7</v>
          </cell>
          <cell r="BC128">
            <v>-35.900000000000006</v>
          </cell>
          <cell r="BG128">
            <v>-35.900000000000006</v>
          </cell>
          <cell r="BI128">
            <v>7.8</v>
          </cell>
          <cell r="BL128">
            <v>160</v>
          </cell>
          <cell r="BM128">
            <v>95</v>
          </cell>
          <cell r="BN128">
            <v>41.8</v>
          </cell>
          <cell r="BO128">
            <v>41.8</v>
          </cell>
          <cell r="BR128">
            <v>-36</v>
          </cell>
          <cell r="BV128">
            <v>-36</v>
          </cell>
          <cell r="BX128">
            <v>5.8</v>
          </cell>
          <cell r="CA128">
            <v>160</v>
          </cell>
          <cell r="CB128">
            <v>95</v>
          </cell>
          <cell r="CC128">
            <v>39.3</v>
          </cell>
          <cell r="CD128">
            <v>39.3</v>
          </cell>
          <cell r="CG128">
            <v>-33.3</v>
          </cell>
          <cell r="CK128">
            <v>-33.3</v>
          </cell>
          <cell r="CM128">
            <v>6</v>
          </cell>
          <cell r="CP128">
            <v>160</v>
          </cell>
          <cell r="CQ128">
            <v>95</v>
          </cell>
          <cell r="CR128">
            <v>41.8</v>
          </cell>
          <cell r="CS128">
            <v>41.8</v>
          </cell>
          <cell r="CV128">
            <v>-37.199999999999996</v>
          </cell>
          <cell r="CZ128">
            <v>-37.199999999999996</v>
          </cell>
          <cell r="DB128">
            <v>4.6</v>
          </cell>
          <cell r="DE128">
            <v>160</v>
          </cell>
          <cell r="DF128">
            <v>95</v>
          </cell>
          <cell r="DG128">
            <v>41.8</v>
          </cell>
          <cell r="DH128">
            <v>41.8</v>
          </cell>
          <cell r="DK128">
            <v>-37.599999999999994</v>
          </cell>
          <cell r="DO128">
            <v>-37.599999999999994</v>
          </cell>
          <cell r="DQ128">
            <v>4.2</v>
          </cell>
          <cell r="DT128">
            <v>160</v>
          </cell>
          <cell r="DU128">
            <v>95</v>
          </cell>
          <cell r="DV128">
            <v>41.8</v>
          </cell>
          <cell r="DW128">
            <v>41.8</v>
          </cell>
          <cell r="DZ128">
            <v>-36.9</v>
          </cell>
          <cell r="ED128">
            <v>-36.9</v>
          </cell>
          <cell r="EF128">
            <v>4.9</v>
          </cell>
          <cell r="EI128">
            <v>160</v>
          </cell>
          <cell r="EJ128">
            <v>105</v>
          </cell>
          <cell r="EL128">
            <v>51.8</v>
          </cell>
          <cell r="EO128">
            <v>-43.9</v>
          </cell>
          <cell r="ES128">
            <v>-43.9</v>
          </cell>
          <cell r="EU128">
            <v>7.9</v>
          </cell>
          <cell r="EX128">
            <v>160</v>
          </cell>
          <cell r="EY128">
            <v>126</v>
          </cell>
          <cell r="EZ128">
            <v>72.8</v>
          </cell>
          <cell r="FA128">
            <v>72.8</v>
          </cell>
          <cell r="FD128">
            <v>-64</v>
          </cell>
          <cell r="FH128">
            <v>-64</v>
          </cell>
          <cell r="FJ128">
            <v>8.8</v>
          </cell>
          <cell r="FM128">
            <v>160</v>
          </cell>
          <cell r="FN128">
            <v>133</v>
          </cell>
          <cell r="FO128">
            <v>79.8</v>
          </cell>
          <cell r="FP128">
            <v>79.8</v>
          </cell>
          <cell r="FS128">
            <v>-68.5</v>
          </cell>
          <cell r="FW128">
            <v>-68.5</v>
          </cell>
          <cell r="FY128">
            <v>11.3</v>
          </cell>
          <cell r="GD128">
            <v>160</v>
          </cell>
          <cell r="GE128">
            <v>111.83333333333333</v>
          </cell>
          <cell r="GF128">
            <v>50.78333333333333</v>
          </cell>
          <cell r="GG128">
            <v>50.78333333333333</v>
          </cell>
          <cell r="GH128" t="e">
            <v>#VALUE!</v>
          </cell>
          <cell r="GJ128">
            <v>-42.91666666666668</v>
          </cell>
          <cell r="GK128">
            <v>0</v>
          </cell>
          <cell r="GL128">
            <v>0</v>
          </cell>
          <cell r="GM128">
            <v>0</v>
          </cell>
          <cell r="GN128">
            <v>-42.91666666666668</v>
          </cell>
          <cell r="GP128">
            <v>7.866666666666666</v>
          </cell>
        </row>
        <row r="129">
          <cell r="J129">
            <v>1130.1</v>
          </cell>
          <cell r="M129">
            <v>67.81</v>
          </cell>
          <cell r="N129">
            <v>1197.9099999999999</v>
          </cell>
          <cell r="P129">
            <v>1130.1</v>
          </cell>
          <cell r="Y129">
            <v>1137.7</v>
          </cell>
          <cell r="AB129">
            <v>68.26</v>
          </cell>
          <cell r="AC129">
            <v>1205.96</v>
          </cell>
          <cell r="AE129">
            <v>1137.7</v>
          </cell>
          <cell r="AN129">
            <v>1043.6</v>
          </cell>
          <cell r="AQ129">
            <v>62.62</v>
          </cell>
          <cell r="AR129">
            <v>1106.2199999999998</v>
          </cell>
          <cell r="AT129">
            <v>1043.6</v>
          </cell>
          <cell r="BC129">
            <v>928</v>
          </cell>
          <cell r="BF129">
            <v>55.68</v>
          </cell>
          <cell r="BG129">
            <v>983.68</v>
          </cell>
          <cell r="BI129">
            <v>928</v>
          </cell>
          <cell r="BR129">
            <v>817.1</v>
          </cell>
          <cell r="BU129">
            <v>49.03</v>
          </cell>
          <cell r="BV129">
            <v>866.13</v>
          </cell>
          <cell r="BX129">
            <v>817.1</v>
          </cell>
          <cell r="CG129">
            <v>759.9</v>
          </cell>
          <cell r="CJ129">
            <v>45.59</v>
          </cell>
          <cell r="CK129">
            <v>805.49</v>
          </cell>
          <cell r="CM129">
            <v>759.9</v>
          </cell>
          <cell r="CV129">
            <v>722</v>
          </cell>
          <cell r="CY129">
            <v>43.32</v>
          </cell>
          <cell r="CZ129">
            <v>765.32</v>
          </cell>
          <cell r="DB129">
            <v>722</v>
          </cell>
          <cell r="DK129">
            <v>740.8</v>
          </cell>
          <cell r="DN129">
            <v>44.45</v>
          </cell>
          <cell r="DO129">
            <v>785.25</v>
          </cell>
          <cell r="DQ129">
            <v>740.8</v>
          </cell>
          <cell r="DZ129">
            <v>812.7</v>
          </cell>
          <cell r="EC129">
            <v>48.76</v>
          </cell>
          <cell r="ED129">
            <v>861.46</v>
          </cell>
          <cell r="EF129">
            <v>812.7</v>
          </cell>
          <cell r="EO129">
            <v>952.9</v>
          </cell>
          <cell r="ER129">
            <v>57.17</v>
          </cell>
          <cell r="ES129">
            <v>1010.0699999999999</v>
          </cell>
          <cell r="EU129">
            <v>952.9</v>
          </cell>
          <cell r="FD129">
            <v>1042</v>
          </cell>
          <cell r="FG129">
            <v>62.52</v>
          </cell>
          <cell r="FH129">
            <v>1104.52</v>
          </cell>
          <cell r="FJ129">
            <v>1042</v>
          </cell>
          <cell r="FS129">
            <v>1128.9</v>
          </cell>
          <cell r="FV129">
            <v>67.73</v>
          </cell>
          <cell r="FW129">
            <v>1196.63</v>
          </cell>
          <cell r="FY129">
            <v>1128.9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934.6416666666668</v>
          </cell>
          <cell r="GK129">
            <v>0</v>
          </cell>
          <cell r="GL129">
            <v>0</v>
          </cell>
          <cell r="GM129">
            <v>56.07833333333332</v>
          </cell>
          <cell r="GN129">
            <v>990.7199999999999</v>
          </cell>
          <cell r="GP129">
            <v>934.6416666666668</v>
          </cell>
        </row>
        <row r="130"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P130">
            <v>0</v>
          </cell>
        </row>
        <row r="131">
          <cell r="J131">
            <v>0</v>
          </cell>
          <cell r="N131">
            <v>0</v>
          </cell>
          <cell r="Y131">
            <v>0</v>
          </cell>
          <cell r="AC131">
            <v>0</v>
          </cell>
          <cell r="AN131">
            <v>0</v>
          </cell>
          <cell r="AR131">
            <v>0</v>
          </cell>
          <cell r="BC131">
            <v>0</v>
          </cell>
          <cell r="BG131">
            <v>0</v>
          </cell>
          <cell r="BR131">
            <v>0</v>
          </cell>
          <cell r="BV131">
            <v>0</v>
          </cell>
          <cell r="CG131">
            <v>0</v>
          </cell>
          <cell r="CK131">
            <v>0</v>
          </cell>
          <cell r="CV131">
            <v>0</v>
          </cell>
          <cell r="CZ131">
            <v>0</v>
          </cell>
          <cell r="DK131">
            <v>0</v>
          </cell>
          <cell r="DO131">
            <v>0</v>
          </cell>
          <cell r="DZ131">
            <v>0</v>
          </cell>
          <cell r="ED131">
            <v>0</v>
          </cell>
          <cell r="EO131">
            <v>0</v>
          </cell>
          <cell r="ES131">
            <v>0</v>
          </cell>
          <cell r="FD131">
            <v>0</v>
          </cell>
          <cell r="FH131">
            <v>0</v>
          </cell>
          <cell r="FS131">
            <v>0</v>
          </cell>
          <cell r="FW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P131">
            <v>0</v>
          </cell>
        </row>
        <row r="132">
          <cell r="J132">
            <v>1130.1</v>
          </cell>
          <cell r="M132">
            <v>67.81</v>
          </cell>
          <cell r="N132">
            <v>1197.9099999999999</v>
          </cell>
          <cell r="Y132">
            <v>1137.7</v>
          </cell>
          <cell r="AB132">
            <v>68.26</v>
          </cell>
          <cell r="AC132">
            <v>1205.96</v>
          </cell>
          <cell r="AN132">
            <v>1043.6</v>
          </cell>
          <cell r="AQ132">
            <v>62.62</v>
          </cell>
          <cell r="AR132">
            <v>1106.2199999999998</v>
          </cell>
          <cell r="BC132">
            <v>928</v>
          </cell>
          <cell r="BF132">
            <v>55.68</v>
          </cell>
          <cell r="BG132">
            <v>983.68</v>
          </cell>
          <cell r="BR132">
            <v>817.1</v>
          </cell>
          <cell r="BU132">
            <v>49.03</v>
          </cell>
          <cell r="BV132">
            <v>866.13</v>
          </cell>
          <cell r="CG132">
            <v>759.9</v>
          </cell>
          <cell r="CJ132">
            <v>45.59</v>
          </cell>
          <cell r="CK132">
            <v>805.49</v>
          </cell>
          <cell r="CV132">
            <v>722</v>
          </cell>
          <cell r="CY132">
            <v>43.32</v>
          </cell>
          <cell r="CZ132">
            <v>765.32</v>
          </cell>
          <cell r="DK132">
            <v>740.8</v>
          </cell>
          <cell r="DN132">
            <v>44.45</v>
          </cell>
          <cell r="DO132">
            <v>785.25</v>
          </cell>
          <cell r="DZ132">
            <v>812.7</v>
          </cell>
          <cell r="EC132">
            <v>48.76</v>
          </cell>
          <cell r="ED132">
            <v>861.46</v>
          </cell>
          <cell r="EO132">
            <v>952.9</v>
          </cell>
          <cell r="ER132">
            <v>57.17</v>
          </cell>
          <cell r="ES132">
            <v>1010.0699999999999</v>
          </cell>
          <cell r="FD132">
            <v>1042</v>
          </cell>
          <cell r="FG132">
            <v>62.52</v>
          </cell>
          <cell r="FH132">
            <v>1104.52</v>
          </cell>
          <cell r="FS132">
            <v>1128.9</v>
          </cell>
          <cell r="FV132">
            <v>67.73</v>
          </cell>
          <cell r="FW132">
            <v>1196.63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934.6416666666668</v>
          </cell>
          <cell r="GK132">
            <v>0</v>
          </cell>
          <cell r="GL132">
            <v>0</v>
          </cell>
          <cell r="GM132">
            <v>56.07833333333332</v>
          </cell>
          <cell r="GN132">
            <v>990.7199999999999</v>
          </cell>
          <cell r="GP132">
            <v>0</v>
          </cell>
        </row>
        <row r="133">
          <cell r="D133">
            <v>106.5</v>
          </cell>
          <cell r="E133">
            <v>82</v>
          </cell>
          <cell r="F133">
            <v>82</v>
          </cell>
          <cell r="H133">
            <v>82</v>
          </cell>
          <cell r="J133">
            <v>0</v>
          </cell>
          <cell r="N133">
            <v>0</v>
          </cell>
          <cell r="P133">
            <v>82</v>
          </cell>
          <cell r="S133">
            <v>106.5</v>
          </cell>
          <cell r="T133">
            <v>84</v>
          </cell>
          <cell r="U133">
            <v>84</v>
          </cell>
          <cell r="W133">
            <v>84</v>
          </cell>
          <cell r="Y133">
            <v>0</v>
          </cell>
          <cell r="AC133">
            <v>0</v>
          </cell>
          <cell r="AE133">
            <v>84</v>
          </cell>
          <cell r="AH133">
            <v>106.5</v>
          </cell>
          <cell r="AI133">
            <v>81</v>
          </cell>
          <cell r="AJ133">
            <v>81</v>
          </cell>
          <cell r="AL133">
            <v>81</v>
          </cell>
          <cell r="AN133">
            <v>0</v>
          </cell>
          <cell r="AR133">
            <v>0</v>
          </cell>
          <cell r="AT133">
            <v>81</v>
          </cell>
          <cell r="AW133">
            <v>106.5</v>
          </cell>
          <cell r="AX133">
            <v>69</v>
          </cell>
          <cell r="AY133">
            <v>69</v>
          </cell>
          <cell r="BA133">
            <v>69</v>
          </cell>
          <cell r="BC133">
            <v>0</v>
          </cell>
          <cell r="BG133">
            <v>0</v>
          </cell>
          <cell r="BI133">
            <v>69</v>
          </cell>
          <cell r="BL133">
            <v>106.5</v>
          </cell>
          <cell r="BM133">
            <v>59</v>
          </cell>
          <cell r="BN133">
            <v>59</v>
          </cell>
          <cell r="BP133">
            <v>59</v>
          </cell>
          <cell r="BR133">
            <v>0</v>
          </cell>
          <cell r="BV133">
            <v>0</v>
          </cell>
          <cell r="BX133">
            <v>59</v>
          </cell>
          <cell r="CA133">
            <v>106.5</v>
          </cell>
          <cell r="CB133">
            <v>59</v>
          </cell>
          <cell r="CC133">
            <v>59</v>
          </cell>
          <cell r="CE133">
            <v>59</v>
          </cell>
          <cell r="CG133">
            <v>0</v>
          </cell>
          <cell r="CK133">
            <v>0</v>
          </cell>
          <cell r="CM133">
            <v>59</v>
          </cell>
          <cell r="CP133">
            <v>131.5</v>
          </cell>
          <cell r="CQ133">
            <v>73</v>
          </cell>
          <cell r="CR133">
            <v>73</v>
          </cell>
          <cell r="CT133">
            <v>73</v>
          </cell>
          <cell r="CV133">
            <v>0</v>
          </cell>
          <cell r="CZ133">
            <v>0</v>
          </cell>
          <cell r="DB133">
            <v>73</v>
          </cell>
          <cell r="DE133">
            <v>131.5</v>
          </cell>
          <cell r="DF133">
            <v>75</v>
          </cell>
          <cell r="DG133">
            <v>75</v>
          </cell>
          <cell r="DI133">
            <v>75</v>
          </cell>
          <cell r="DK133">
            <v>0</v>
          </cell>
          <cell r="DO133">
            <v>0</v>
          </cell>
          <cell r="DQ133">
            <v>75</v>
          </cell>
          <cell r="DT133">
            <v>131.5</v>
          </cell>
          <cell r="DU133">
            <v>87</v>
          </cell>
          <cell r="DV133">
            <v>87</v>
          </cell>
          <cell r="DX133">
            <v>87</v>
          </cell>
          <cell r="DZ133">
            <v>0</v>
          </cell>
          <cell r="ED133">
            <v>0</v>
          </cell>
          <cell r="EF133">
            <v>87</v>
          </cell>
          <cell r="EI133">
            <v>131.5</v>
          </cell>
          <cell r="EJ133">
            <v>93</v>
          </cell>
          <cell r="EK133">
            <v>93</v>
          </cell>
          <cell r="EM133">
            <v>93</v>
          </cell>
          <cell r="EO133">
            <v>0</v>
          </cell>
          <cell r="ES133">
            <v>0</v>
          </cell>
          <cell r="EU133">
            <v>93</v>
          </cell>
          <cell r="EX133">
            <v>131.5</v>
          </cell>
          <cell r="EY133">
            <v>98</v>
          </cell>
          <cell r="EZ133">
            <v>98</v>
          </cell>
          <cell r="FB133">
            <v>98</v>
          </cell>
          <cell r="FD133">
            <v>0</v>
          </cell>
          <cell r="FH133">
            <v>0</v>
          </cell>
          <cell r="FJ133">
            <v>98</v>
          </cell>
          <cell r="FM133">
            <v>131.5</v>
          </cell>
          <cell r="FN133">
            <v>99</v>
          </cell>
          <cell r="FO133">
            <v>99</v>
          </cell>
          <cell r="FQ133">
            <v>99</v>
          </cell>
          <cell r="FS133">
            <v>0</v>
          </cell>
          <cell r="FW133">
            <v>0</v>
          </cell>
          <cell r="FY133">
            <v>99</v>
          </cell>
          <cell r="GD133">
            <v>119</v>
          </cell>
          <cell r="GE133">
            <v>79.91666666666667</v>
          </cell>
          <cell r="GF133">
            <v>0</v>
          </cell>
          <cell r="GG133">
            <v>0</v>
          </cell>
          <cell r="GH133">
            <v>79.91666666666667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P133">
            <v>79.91666666666667</v>
          </cell>
        </row>
        <row r="134">
          <cell r="J134">
            <v>203</v>
          </cell>
          <cell r="M134">
            <v>12.2</v>
          </cell>
          <cell r="N134">
            <v>215.2</v>
          </cell>
          <cell r="P134">
            <v>203</v>
          </cell>
          <cell r="Y134">
            <v>203</v>
          </cell>
          <cell r="AB134">
            <v>12.2</v>
          </cell>
          <cell r="AC134">
            <v>215.2</v>
          </cell>
          <cell r="AE134">
            <v>203</v>
          </cell>
          <cell r="AN134">
            <v>203</v>
          </cell>
          <cell r="AQ134">
            <v>12.2</v>
          </cell>
          <cell r="AR134">
            <v>215.2</v>
          </cell>
          <cell r="AT134">
            <v>203</v>
          </cell>
          <cell r="BC134">
            <v>202</v>
          </cell>
          <cell r="BF134">
            <v>12.1</v>
          </cell>
          <cell r="BG134">
            <v>214.1</v>
          </cell>
          <cell r="BI134">
            <v>202</v>
          </cell>
          <cell r="BR134">
            <v>175</v>
          </cell>
          <cell r="BU134">
            <v>10.5</v>
          </cell>
          <cell r="BV134">
            <v>185.5</v>
          </cell>
          <cell r="BX134">
            <v>175</v>
          </cell>
          <cell r="CG134">
            <v>190</v>
          </cell>
          <cell r="CJ134">
            <v>11.4</v>
          </cell>
          <cell r="CK134">
            <v>201.4</v>
          </cell>
          <cell r="CM134">
            <v>190</v>
          </cell>
          <cell r="CV134">
            <v>187</v>
          </cell>
          <cell r="CY134">
            <v>11.2</v>
          </cell>
          <cell r="CZ134">
            <v>198.2</v>
          </cell>
          <cell r="DB134">
            <v>187</v>
          </cell>
          <cell r="DK134">
            <v>187</v>
          </cell>
          <cell r="DN134">
            <v>11.2</v>
          </cell>
          <cell r="DO134">
            <v>198.2</v>
          </cell>
          <cell r="DQ134">
            <v>187</v>
          </cell>
          <cell r="DZ134">
            <v>185</v>
          </cell>
          <cell r="EC134">
            <v>11.1</v>
          </cell>
          <cell r="ED134">
            <v>196.1</v>
          </cell>
          <cell r="EF134">
            <v>185</v>
          </cell>
          <cell r="EO134">
            <v>192</v>
          </cell>
          <cell r="ER134">
            <v>11.5</v>
          </cell>
          <cell r="ES134">
            <v>203.5</v>
          </cell>
          <cell r="EU134">
            <v>192</v>
          </cell>
          <cell r="FD134">
            <v>190</v>
          </cell>
          <cell r="FG134">
            <v>11.4</v>
          </cell>
          <cell r="FH134">
            <v>201.4</v>
          </cell>
          <cell r="FJ134">
            <v>190</v>
          </cell>
          <cell r="FS134">
            <v>192</v>
          </cell>
          <cell r="FV134">
            <v>11.5</v>
          </cell>
          <cell r="FW134">
            <v>203.5</v>
          </cell>
          <cell r="FY134">
            <v>192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192.41666666666666</v>
          </cell>
          <cell r="GK134">
            <v>0</v>
          </cell>
          <cell r="GL134">
            <v>0</v>
          </cell>
          <cell r="GM134">
            <v>11.541666666666666</v>
          </cell>
          <cell r="GN134">
            <v>203.95833333333334</v>
          </cell>
          <cell r="GP134">
            <v>192.41666666666666</v>
          </cell>
        </row>
        <row r="136"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P136">
            <v>0</v>
          </cell>
        </row>
        <row r="137"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P13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2. Прог.балан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 меню"/>
      <sheetName val="Исполнение"/>
      <sheetName val="Constants"/>
      <sheetName val="ToolsButton"/>
      <sheetName val="Список"/>
      <sheetName val="ФиктивныйДокумен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Журнал ошибок"/>
      <sheetName val="27"/>
      <sheetName val="28"/>
      <sheetName val="sQueriesOut"/>
      <sheetName val="Итоги"/>
      <sheetName val="FooterList"/>
      <sheetName val="ОС"/>
      <sheetName val="НМА"/>
      <sheetName val="ТМЦ"/>
      <sheetName val="Товары отгруженные"/>
      <sheetName val="Расходы будущих периодов"/>
      <sheetName val="Ценные бумаги"/>
      <sheetName val="ДЗ"/>
      <sheetName val="КЗ"/>
      <sheetName val="Финансовые вложения"/>
      <sheetName val="Незавершенное строительство"/>
      <sheetName val="Займы и кредиты"/>
      <sheetName val="Незавершенное производство"/>
      <sheetName val="Доходы будущих периодов"/>
      <sheetName val="Резервы"/>
      <sheetName val="Прочие оборотные активы"/>
      <sheetName val="Прочие краткосроч. обязат."/>
      <sheetName val="Счета в банках"/>
      <sheetName val="ТМЦ на отв. хранении"/>
      <sheetName val="Материалы в переработке"/>
      <sheetName val="Товары на комиссии"/>
      <sheetName val="Оборудование для монтажа"/>
      <sheetName val="Спис. задолж. неплат. деб."/>
      <sheetName val="Обеспечения"/>
      <sheetName val="Земельные участки"/>
      <sheetName val="Иные обязательства"/>
      <sheetName val="Перечень договоров"/>
      <sheetName val="ОНА(ОНО)"/>
      <sheetName val="Enums"/>
    </sheetNames>
    <sheetDataSet>
      <sheetData sheetId="65">
        <row r="1">
          <cell r="A1" t="str">
            <v>БМСК</v>
          </cell>
          <cell r="X1">
            <v>216</v>
          </cell>
          <cell r="AC1" t="str">
            <v>АЭС</v>
          </cell>
        </row>
        <row r="2">
          <cell r="A2" t="str">
            <v>БСК</v>
          </cell>
          <cell r="AC2" t="str">
            <v>БТС</v>
          </cell>
        </row>
        <row r="3">
          <cell r="A3" t="str">
            <v>ТЭК</v>
          </cell>
          <cell r="AC3" t="str">
            <v>БТЭЦ</v>
          </cell>
        </row>
        <row r="4">
          <cell r="A4" t="str">
            <v>УК</v>
          </cell>
          <cell r="AC4" t="str">
            <v>БЭР</v>
          </cell>
        </row>
        <row r="5">
          <cell r="A5" t="str">
            <v>ЭСК</v>
          </cell>
          <cell r="AC5" t="str">
            <v>БЭС</v>
          </cell>
        </row>
        <row r="6">
          <cell r="AC6" t="str">
            <v>ВТС</v>
          </cell>
        </row>
        <row r="7">
          <cell r="AC7" t="str">
            <v>ВЭС</v>
          </cell>
        </row>
        <row r="8">
          <cell r="AC8" t="str">
            <v>ГТС</v>
          </cell>
        </row>
        <row r="9">
          <cell r="AC9" t="str">
            <v>ГТЭЦ</v>
          </cell>
        </row>
        <row r="10">
          <cell r="AC10" t="str">
            <v>ГЭС</v>
          </cell>
        </row>
        <row r="11">
          <cell r="AC11" t="str">
            <v>МЭС</v>
          </cell>
        </row>
        <row r="12">
          <cell r="AC12" t="str">
            <v>СЭС</v>
          </cell>
        </row>
        <row r="13">
          <cell r="AC13" t="str">
            <v>Упр</v>
          </cell>
        </row>
        <row r="14">
          <cell r="AC14" t="str">
            <v>УЭС</v>
          </cell>
        </row>
        <row r="15">
          <cell r="AC15" t="str">
            <v>ЭИС</v>
          </cell>
        </row>
        <row r="16">
          <cell r="AC16" t="str">
            <v>Эн_сб</v>
          </cell>
        </row>
        <row r="17">
          <cell r="AC17" t="str">
            <v>ЮЭС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E7" t="str">
            <v>Республика Татарстан</v>
          </cell>
          <cell r="K7">
            <v>2013</v>
          </cell>
        </row>
      </sheetData>
      <sheetData sheetId="32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  <row r="47">
          <cell r="D47" t="str">
            <v>город Набережные Челны</v>
          </cell>
        </row>
      </sheetData>
      <sheetData sheetId="33">
        <row r="3">
          <cell r="B3" t="str">
            <v>да</v>
          </cell>
          <cell r="D3" t="str">
            <v>2007</v>
          </cell>
          <cell r="F3" t="str">
            <v>январь</v>
          </cell>
        </row>
        <row r="4">
          <cell r="B4" t="str">
            <v>нет</v>
          </cell>
          <cell r="D4" t="str">
            <v>2008</v>
          </cell>
          <cell r="F4" t="str">
            <v>февраль</v>
          </cell>
        </row>
        <row r="5">
          <cell r="D5" t="str">
            <v>2009</v>
          </cell>
          <cell r="F5" t="str">
            <v>март</v>
          </cell>
        </row>
        <row r="6">
          <cell r="D6" t="str">
            <v>2010</v>
          </cell>
          <cell r="F6" t="str">
            <v>апрель</v>
          </cell>
        </row>
        <row r="7">
          <cell r="D7" t="str">
            <v>2011</v>
          </cell>
          <cell r="F7" t="str">
            <v>май</v>
          </cell>
        </row>
        <row r="8">
          <cell r="D8" t="str">
            <v>2012</v>
          </cell>
          <cell r="F8" t="str">
            <v>июнь</v>
          </cell>
        </row>
        <row r="9">
          <cell r="D9" t="str">
            <v>2013</v>
          </cell>
          <cell r="F9" t="str">
            <v>июль</v>
          </cell>
        </row>
        <row r="10">
          <cell r="D10" t="str">
            <v>2014</v>
          </cell>
          <cell r="F10" t="str">
            <v>август</v>
          </cell>
        </row>
        <row r="11">
          <cell r="D11" t="str">
            <v>2015</v>
          </cell>
          <cell r="F11" t="str">
            <v>сентябрь</v>
          </cell>
        </row>
        <row r="12">
          <cell r="D12" t="str">
            <v>2016</v>
          </cell>
          <cell r="F12" t="str">
            <v>октябрь</v>
          </cell>
        </row>
        <row r="13">
          <cell r="D13" t="str">
            <v>2017</v>
          </cell>
          <cell r="F13" t="str">
            <v>ноябрь</v>
          </cell>
        </row>
        <row r="14">
          <cell r="D14" t="str">
            <v>2018</v>
          </cell>
          <cell r="F14" t="str">
            <v>декабрь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 Содержание"/>
      <sheetName val="Краткие сведения по ОКК"/>
      <sheetName val="Характеристика ОКК"/>
      <sheetName val="1 ПО"/>
      <sheetName val="2 Баланс"/>
      <sheetName val="3 Перечень абонентов"/>
      <sheetName val="4 Покупка_продажа воды"/>
      <sheetName val="5 План эффективности"/>
      <sheetName val="6 Кап.ремонт"/>
      <sheetName val="7 ПМ сети"/>
      <sheetName val="8 ПМ оборудование"/>
      <sheetName val="9 Расчет электроэнергии"/>
      <sheetName val="REESTR_START"/>
      <sheetName val="REESTR_ORG"/>
      <sheetName val="REESTR"/>
      <sheetName val="TEHSHEET"/>
      <sheetName val="tech"/>
      <sheetName val="10 Качество надежность"/>
      <sheetName val="11 Проверка "/>
    </sheetNames>
    <sheetDataSet>
      <sheetData sheetId="16">
        <row r="3">
          <cell r="D3" t="str">
            <v>2007</v>
          </cell>
        </row>
        <row r="4"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ех.данные"/>
      <sheetName val="Калькуляция"/>
      <sheetName val="ЭЭ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МО"/>
      <sheetName val="ТП ВС"/>
      <sheetName val="Калькуляция ВС"/>
      <sheetName val="Электроэнергия"/>
      <sheetName val="Комментарии"/>
      <sheetName val="Проверка"/>
      <sheetName val="Паспорт"/>
      <sheetName val="et_union"/>
      <sheetName val="TEHSHEET"/>
      <sheetName val="REESTR"/>
      <sheetName val="REESTR_START"/>
      <sheetName val="REESTR_ORG"/>
      <sheetName val="Заголовок"/>
      <sheetName val="Заголовок2"/>
      <sheetName val="23"/>
    </sheetNames>
    <sheetDataSet>
      <sheetData sheetId="10">
        <row r="2">
          <cell r="J2" t="str">
            <v>да</v>
          </cell>
          <cell r="K2" t="str">
            <v>питьевая вода</v>
          </cell>
          <cell r="Q2" t="str">
            <v>I квартал</v>
          </cell>
          <cell r="R2">
            <v>2006</v>
          </cell>
        </row>
        <row r="3">
          <cell r="J3" t="str">
            <v>нет</v>
          </cell>
          <cell r="K3" t="str">
            <v>питьевая и техническая вода</v>
          </cell>
          <cell r="Q3" t="str">
            <v>I полугодие</v>
          </cell>
          <cell r="R3">
            <v>2007</v>
          </cell>
        </row>
        <row r="4">
          <cell r="Q4" t="str">
            <v>9 месяцев</v>
          </cell>
          <cell r="R4">
            <v>2008</v>
          </cell>
        </row>
        <row r="5">
          <cell r="Q5" t="str">
            <v>год</v>
          </cell>
          <cell r="R5">
            <v>2009</v>
          </cell>
        </row>
        <row r="6">
          <cell r="R6">
            <v>2010</v>
          </cell>
        </row>
        <row r="7">
          <cell r="R7">
            <v>2011</v>
          </cell>
        </row>
        <row r="8">
          <cell r="R8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M"/>
      <sheetName val="3.2 ПM"/>
      <sheetName val="3.3 ПM"/>
      <sheetName val="4 Баланс"/>
      <sheetName val="5 ПА"/>
      <sheetName val="6 Калькуляция ВО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31">
        <row r="112">
          <cell r="B112" t="str">
            <v>Алексеевский</v>
          </cell>
        </row>
        <row r="113">
          <cell r="B113" t="str">
            <v>Билярское</v>
          </cell>
        </row>
        <row r="114">
          <cell r="B114" t="str">
            <v>Большеполянское</v>
          </cell>
        </row>
        <row r="115">
          <cell r="B115" t="str">
            <v>Большетиганское</v>
          </cell>
        </row>
        <row r="116">
          <cell r="B116" t="str">
            <v>Бутлеровское</v>
          </cell>
        </row>
        <row r="117">
          <cell r="B117" t="str">
            <v>Войкинское</v>
          </cell>
        </row>
        <row r="118">
          <cell r="B118" t="str">
            <v>Городские поселения Алексеевского муниципального района/</v>
          </cell>
        </row>
        <row r="119">
          <cell r="B119" t="str">
            <v>Ерыклинское</v>
          </cell>
        </row>
        <row r="120">
          <cell r="B120" t="str">
            <v>Куркульское</v>
          </cell>
        </row>
        <row r="121">
          <cell r="B121" t="str">
            <v>Курналинское</v>
          </cell>
        </row>
        <row r="122">
          <cell r="B122" t="str">
            <v>Лебединское</v>
          </cell>
        </row>
        <row r="123">
          <cell r="B123" t="str">
            <v>Лебяжинское</v>
          </cell>
        </row>
        <row r="124">
          <cell r="B124" t="str">
            <v>Левашевское</v>
          </cell>
        </row>
        <row r="125">
          <cell r="B125" t="str">
            <v>Майнское</v>
          </cell>
        </row>
        <row r="126">
          <cell r="B126" t="str">
            <v>Подлесно-Шенталинское</v>
          </cell>
        </row>
        <row r="127">
          <cell r="B127" t="str">
            <v>Поселок Алексеевское</v>
          </cell>
        </row>
        <row r="128">
          <cell r="B128" t="str">
            <v>Родниковское</v>
          </cell>
        </row>
        <row r="129">
          <cell r="B129" t="str">
            <v>Ромодановское</v>
          </cell>
        </row>
        <row r="130">
          <cell r="B130" t="str">
            <v>Сахаровское</v>
          </cell>
        </row>
        <row r="131">
          <cell r="B131" t="str">
            <v>Сельские поселения Алексеевского муниципального района/</v>
          </cell>
        </row>
        <row r="132">
          <cell r="B132" t="str">
            <v>Среднетиганское</v>
          </cell>
        </row>
        <row r="133">
          <cell r="B133" t="str">
            <v>Степношенталинское</v>
          </cell>
        </row>
        <row r="134">
          <cell r="B134" t="str">
            <v>Ялкынское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6">
        <row r="26">
          <cell r="G26" t="str">
            <v>Оказание услуг в сфере горячего водоснабжения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M"/>
      <sheetName val="3.2 ПM"/>
      <sheetName val="3.3 ПM"/>
      <sheetName val="4 Баланс"/>
      <sheetName val="5 ПА"/>
      <sheetName val="6 Калькуляция ВО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Алексеевскводоканал</v>
          </cell>
        </row>
      </sheetData>
      <sheetData sheetId="4">
        <row r="25">
          <cell r="G25" t="str">
            <v>нет</v>
          </cell>
        </row>
        <row r="26">
          <cell r="G26" t="str">
            <v>нет</v>
          </cell>
        </row>
        <row r="27">
          <cell r="G27" t="str">
            <v>нет</v>
          </cell>
        </row>
        <row r="28">
          <cell r="G28" t="str">
            <v>нет</v>
          </cell>
        </row>
        <row r="29">
          <cell r="G29" t="str">
            <v>нет</v>
          </cell>
        </row>
      </sheetData>
      <sheetData sheetId="31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  <row r="47">
          <cell r="D47" t="str">
            <v>город Набережные Челны</v>
          </cell>
        </row>
        <row r="112">
          <cell r="B112" t="str">
            <v>Алексеевский</v>
          </cell>
        </row>
        <row r="113">
          <cell r="B113" t="str">
            <v>Билярское</v>
          </cell>
        </row>
        <row r="114">
          <cell r="B114" t="str">
            <v>Большеполянское</v>
          </cell>
        </row>
        <row r="115">
          <cell r="B115" t="str">
            <v>Большетиганское</v>
          </cell>
        </row>
        <row r="116">
          <cell r="B116" t="str">
            <v>Бутлеровское</v>
          </cell>
        </row>
        <row r="117">
          <cell r="B117" t="str">
            <v>Войкинское</v>
          </cell>
        </row>
        <row r="118">
          <cell r="B118" t="str">
            <v>Городские поселения Алексеевского муниципального района/</v>
          </cell>
        </row>
        <row r="119">
          <cell r="B119" t="str">
            <v>Ерыклинское</v>
          </cell>
        </row>
        <row r="120">
          <cell r="B120" t="str">
            <v>Куркульское</v>
          </cell>
        </row>
        <row r="121">
          <cell r="B121" t="str">
            <v>Курналинское</v>
          </cell>
        </row>
        <row r="122">
          <cell r="B122" t="str">
            <v>Лебединское</v>
          </cell>
        </row>
        <row r="123">
          <cell r="B123" t="str">
            <v>Лебяжинское</v>
          </cell>
        </row>
        <row r="124">
          <cell r="B124" t="str">
            <v>Левашевское</v>
          </cell>
        </row>
        <row r="125">
          <cell r="B125" t="str">
            <v>Майнское</v>
          </cell>
        </row>
        <row r="126">
          <cell r="B126" t="str">
            <v>Подлесно-Шенталинское</v>
          </cell>
        </row>
        <row r="127">
          <cell r="B127" t="str">
            <v>Поселок Алексеевское</v>
          </cell>
        </row>
        <row r="128">
          <cell r="B128" t="str">
            <v>Родниковское</v>
          </cell>
        </row>
        <row r="129">
          <cell r="B129" t="str">
            <v>Ромодановское</v>
          </cell>
        </row>
        <row r="130">
          <cell r="B130" t="str">
            <v>Сахаровское</v>
          </cell>
        </row>
        <row r="131">
          <cell r="B131" t="str">
            <v>Сельские поселения Алексеевского муниципального района/</v>
          </cell>
        </row>
        <row r="132">
          <cell r="B132" t="str">
            <v>Среднетиганское</v>
          </cell>
        </row>
        <row r="133">
          <cell r="B133" t="str">
            <v>Степношенталинское</v>
          </cell>
        </row>
        <row r="134">
          <cell r="B134" t="str">
            <v>Ялкынское</v>
          </cell>
        </row>
      </sheetData>
      <sheetData sheetId="32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33">
        <row r="3">
          <cell r="D3" t="str">
            <v>2007</v>
          </cell>
          <cell r="F3" t="str">
            <v>январь</v>
          </cell>
        </row>
        <row r="4">
          <cell r="D4" t="str">
            <v>2008</v>
          </cell>
          <cell r="F4" t="str">
            <v>февраль</v>
          </cell>
        </row>
        <row r="5">
          <cell r="D5" t="str">
            <v>2009</v>
          </cell>
          <cell r="F5" t="str">
            <v>март</v>
          </cell>
        </row>
        <row r="6">
          <cell r="D6" t="str">
            <v>2010</v>
          </cell>
          <cell r="F6" t="str">
            <v>апрель</v>
          </cell>
        </row>
        <row r="7">
          <cell r="D7" t="str">
            <v>2011</v>
          </cell>
          <cell r="F7" t="str">
            <v>май</v>
          </cell>
        </row>
        <row r="8">
          <cell r="D8" t="str">
            <v>2012</v>
          </cell>
          <cell r="F8" t="str">
            <v>июнь</v>
          </cell>
        </row>
        <row r="9">
          <cell r="D9" t="str">
            <v>2013</v>
          </cell>
          <cell r="F9" t="str">
            <v>июль</v>
          </cell>
        </row>
        <row r="10">
          <cell r="D10" t="str">
            <v>2014</v>
          </cell>
          <cell r="F10" t="str">
            <v>август</v>
          </cell>
        </row>
        <row r="11">
          <cell r="D11" t="str">
            <v>2015</v>
          </cell>
          <cell r="F11" t="str">
            <v>сентябрь</v>
          </cell>
        </row>
        <row r="12">
          <cell r="D12" t="str">
            <v>2016</v>
          </cell>
          <cell r="F12" t="str">
            <v>октябрь</v>
          </cell>
        </row>
        <row r="13">
          <cell r="D13" t="str">
            <v>2017</v>
          </cell>
          <cell r="F13" t="str">
            <v>ноябрь</v>
          </cell>
        </row>
        <row r="14">
          <cell r="D14" t="str">
            <v>2018</v>
          </cell>
          <cell r="F14" t="str">
            <v>декабрь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3">
        <row r="3">
          <cell r="B3" t="str">
            <v>Белгородская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</sheetNames>
    <sheetDataSet>
      <sheetData sheetId="46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</sheetNames>
    <sheetDataSet>
      <sheetData sheetId="0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3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7">
        <row r="79">
          <cell r="A79" t="str">
            <v>СК и генераторы, работающие в режиме СК</v>
          </cell>
        </row>
      </sheetData>
      <sheetData sheetId="19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6">
        <row r="36">
          <cell r="B36" t="str">
            <v>Число часов использования заявленной
мощности ЭСО (ПЭ)</v>
          </cell>
        </row>
      </sheetData>
      <sheetData sheetId="28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30">
        <row r="31">
          <cell r="B31" t="str">
            <v>Итого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7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9">
        <row r="8">
          <cell r="B8" t="str">
            <v>Всего отпущено потребителям</v>
          </cell>
        </row>
      </sheetData>
      <sheetData sheetId="44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69">
        <row r="39">
          <cell r="B39" t="str">
            <v>Сумма общехозяйственных расходов</v>
          </cell>
        </row>
      </sheetData>
      <sheetData sheetId="103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</sheetNames>
    <sheetDataSet>
      <sheetData sheetId="9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>п  р  о  г  н  о  з 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Т12"/>
    </sheetNames>
    <sheetDataSet>
      <sheetData sheetId="9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>п  р  о  г  н  о  з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107.625" style="0" customWidth="1"/>
  </cols>
  <sheetData>
    <row r="1" ht="18.75" customHeight="1">
      <c r="A1" s="657" t="s">
        <v>743</v>
      </c>
    </row>
    <row r="2" ht="18.75" customHeight="1">
      <c r="A2" s="658" t="s">
        <v>744</v>
      </c>
    </row>
    <row r="3" ht="18.75" customHeight="1">
      <c r="A3" s="658" t="s">
        <v>745</v>
      </c>
    </row>
    <row r="4" ht="18.75" customHeight="1">
      <c r="A4" s="658" t="s">
        <v>8</v>
      </c>
    </row>
    <row r="5" ht="13.5" customHeight="1">
      <c r="A5" s="650"/>
    </row>
    <row r="6" ht="18.75" customHeight="1">
      <c r="A6" s="651" t="s">
        <v>696</v>
      </c>
    </row>
    <row r="7" ht="19.5" customHeight="1">
      <c r="A7" s="652" t="s">
        <v>707</v>
      </c>
    </row>
    <row r="8" ht="19.5" customHeight="1">
      <c r="A8" s="739" t="s">
        <v>769</v>
      </c>
    </row>
    <row r="9" ht="19.5" customHeight="1">
      <c r="A9" s="350" t="s">
        <v>708</v>
      </c>
    </row>
    <row r="10" ht="19.5" customHeight="1">
      <c r="A10" s="740" t="s">
        <v>768</v>
      </c>
    </row>
    <row r="11" ht="12" customHeight="1">
      <c r="A11" s="653" t="s">
        <v>697</v>
      </c>
    </row>
    <row r="12" ht="19.5" customHeight="1">
      <c r="A12" s="740" t="s">
        <v>770</v>
      </c>
    </row>
    <row r="13" ht="13.5" customHeight="1">
      <c r="A13" s="653" t="s">
        <v>698</v>
      </c>
    </row>
    <row r="14" ht="19.5" customHeight="1">
      <c r="A14" s="740" t="s">
        <v>771</v>
      </c>
    </row>
    <row r="15" ht="13.5" customHeight="1">
      <c r="A15" s="653" t="s">
        <v>699</v>
      </c>
    </row>
    <row r="16" ht="19.5" customHeight="1">
      <c r="A16" s="740" t="s">
        <v>772</v>
      </c>
    </row>
    <row r="17" ht="19.5" customHeight="1">
      <c r="A17" t="s">
        <v>773</v>
      </c>
    </row>
    <row r="18" ht="19.5" customHeight="1">
      <c r="A18" t="s">
        <v>774</v>
      </c>
    </row>
    <row r="19" ht="19.5" customHeight="1">
      <c r="A19" s="740" t="s">
        <v>775</v>
      </c>
    </row>
    <row r="20" ht="19.5" customHeight="1">
      <c r="A20" s="740" t="s">
        <v>776</v>
      </c>
    </row>
    <row r="21" ht="12" customHeight="1">
      <c r="A21" s="653" t="s">
        <v>700</v>
      </c>
    </row>
    <row r="22" ht="19.5" customHeight="1">
      <c r="A22" s="740" t="s">
        <v>777</v>
      </c>
    </row>
    <row r="23" ht="18" customHeight="1">
      <c r="A23" s="741" t="s">
        <v>778</v>
      </c>
    </row>
    <row r="24" ht="19.5" customHeight="1">
      <c r="A24" s="741" t="s">
        <v>779</v>
      </c>
    </row>
    <row r="25" ht="30" customHeight="1">
      <c r="A25" s="742" t="s">
        <v>780</v>
      </c>
    </row>
    <row r="26" ht="16.5" customHeight="1">
      <c r="A26" s="655" t="s">
        <v>722</v>
      </c>
    </row>
    <row r="27" ht="19.5" customHeight="1">
      <c r="A27" t="s">
        <v>0</v>
      </c>
    </row>
    <row r="28" ht="19.5" customHeight="1">
      <c r="A28" t="s">
        <v>2</v>
      </c>
    </row>
    <row r="29" ht="19.5" customHeight="1">
      <c r="A29" t="s">
        <v>1</v>
      </c>
    </row>
    <row r="30" ht="19.5" customHeight="1">
      <c r="A30" s="740" t="s">
        <v>781</v>
      </c>
    </row>
    <row r="31" ht="19.5" customHeight="1">
      <c r="A31" s="741" t="s">
        <v>782</v>
      </c>
    </row>
    <row r="32" ht="19.5" customHeight="1">
      <c r="A32" s="654" t="s">
        <v>3</v>
      </c>
    </row>
    <row r="33" ht="19.5" customHeight="1">
      <c r="A33" t="s">
        <v>4</v>
      </c>
    </row>
    <row r="34" ht="22.5" customHeight="1">
      <c r="A34" t="s">
        <v>704</v>
      </c>
    </row>
    <row r="35" ht="23.25" customHeight="1">
      <c r="A35" t="s">
        <v>784</v>
      </c>
    </row>
    <row r="36" ht="14.25" customHeight="1"/>
    <row r="37" ht="16.5" customHeight="1">
      <c r="A37" t="s">
        <v>785</v>
      </c>
    </row>
    <row r="38" ht="15" customHeight="1"/>
    <row r="39" ht="18.75" customHeight="1">
      <c r="A39" s="654" t="s">
        <v>702</v>
      </c>
    </row>
    <row r="40" ht="19.5" customHeight="1"/>
  </sheetData>
  <sheetProtection/>
  <printOptions/>
  <pageMargins left="0.58" right="0.28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75"/>
  <sheetViews>
    <sheetView tabSelected="1" zoomScalePageLayoutView="0" workbookViewId="0" topLeftCell="A52">
      <selection activeCell="I66" sqref="I66"/>
    </sheetView>
  </sheetViews>
  <sheetFormatPr defaultColWidth="9.00390625" defaultRowHeight="12.75"/>
  <cols>
    <col min="2" max="2" width="40.875" style="0" customWidth="1"/>
    <col min="4" max="4" width="21.875" style="0" hidden="1" customWidth="1"/>
    <col min="5" max="5" width="20.00390625" style="0" hidden="1" customWidth="1"/>
    <col min="6" max="6" width="34.00390625" style="0" customWidth="1"/>
  </cols>
  <sheetData>
    <row r="1" ht="15">
      <c r="F1" s="536" t="s">
        <v>672</v>
      </c>
    </row>
    <row r="2" ht="21.75" customHeight="1">
      <c r="B2" s="354" t="s">
        <v>671</v>
      </c>
    </row>
    <row r="3" ht="19.5" customHeight="1" thickBot="1"/>
    <row r="4" spans="1:6" ht="34.5" thickBot="1">
      <c r="A4" s="532" t="s">
        <v>401</v>
      </c>
      <c r="B4" s="533" t="s">
        <v>346</v>
      </c>
      <c r="C4" s="533" t="s">
        <v>50</v>
      </c>
      <c r="D4" s="534" t="s">
        <v>678</v>
      </c>
      <c r="E4" s="534" t="s">
        <v>691</v>
      </c>
      <c r="F4" s="535" t="s">
        <v>679</v>
      </c>
    </row>
    <row r="5" spans="1:6" ht="12.75">
      <c r="A5" s="396">
        <v>1</v>
      </c>
      <c r="B5" s="396">
        <f>A5+1</f>
        <v>2</v>
      </c>
      <c r="C5" s="396">
        <f>B5+1</f>
        <v>3</v>
      </c>
      <c r="D5" s="539">
        <v>4</v>
      </c>
      <c r="E5" s="552">
        <v>5</v>
      </c>
      <c r="F5" s="552">
        <v>6</v>
      </c>
    </row>
    <row r="6" spans="1:9" ht="24" customHeight="1">
      <c r="A6" s="397" t="s">
        <v>438</v>
      </c>
      <c r="B6" s="398" t="s">
        <v>467</v>
      </c>
      <c r="C6" s="537" t="s">
        <v>468</v>
      </c>
      <c r="D6" s="540" t="str">
        <f>IF(activity="","",activity)</f>
        <v>Оказание услуг в сфере горячего водоснабжения</v>
      </c>
      <c r="E6" s="873" t="str">
        <f>IF(activity="","",activity)</f>
        <v>Оказание услуг в сфере горячего водоснабжения</v>
      </c>
      <c r="F6" s="887" t="str">
        <f>IF(activity="","",activity)</f>
        <v>Оказание услуг в сфере горячего водоснабжения</v>
      </c>
      <c r="I6" s="350"/>
    </row>
    <row r="7" spans="1:6" ht="23.25" customHeight="1">
      <c r="A7" s="556" t="s">
        <v>353</v>
      </c>
      <c r="B7" s="398" t="s">
        <v>469</v>
      </c>
      <c r="C7" s="537" t="s">
        <v>470</v>
      </c>
      <c r="D7" s="541">
        <f>'3.Товар.продукция'!L8</f>
        <v>19040.93</v>
      </c>
      <c r="E7" s="874">
        <f>'3.Товар.продукция'!L31</f>
        <v>20737.94</v>
      </c>
      <c r="F7" s="888">
        <f>'3.Товар.продукция'!L54</f>
        <v>28619.07</v>
      </c>
    </row>
    <row r="8" spans="1:6" ht="24.75" customHeight="1">
      <c r="A8" s="397" t="s">
        <v>98</v>
      </c>
      <c r="B8" s="398" t="s">
        <v>588</v>
      </c>
      <c r="C8" s="537" t="s">
        <v>470</v>
      </c>
      <c r="D8" s="541"/>
      <c r="E8" s="874"/>
      <c r="F8" s="888"/>
    </row>
    <row r="9" spans="1:6" ht="21" customHeight="1">
      <c r="A9" s="556" t="s">
        <v>440</v>
      </c>
      <c r="B9" s="398" t="s">
        <v>471</v>
      </c>
      <c r="C9" s="537" t="s">
        <v>470</v>
      </c>
      <c r="D9" s="542">
        <f>SUM(D10:D12,D16:D17,D20:D24,D27,D30,D33,D38:D47)</f>
        <v>30145.492624000002</v>
      </c>
      <c r="E9" s="875">
        <f>SUM(E10:E12,E16:E17,E20:E24,E27,E30,E33,E38:E47)</f>
        <v>35133.268394</v>
      </c>
      <c r="F9" s="889">
        <f>SUM(F10:F12,F16:F17,F20:F24,F27,F30,F33,F38:F47)</f>
        <v>36411.03893</v>
      </c>
    </row>
    <row r="10" spans="1:6" ht="32.25" customHeight="1">
      <c r="A10" s="556" t="s">
        <v>16</v>
      </c>
      <c r="B10" s="399" t="s">
        <v>472</v>
      </c>
      <c r="C10" s="537" t="s">
        <v>470</v>
      </c>
      <c r="D10" s="541"/>
      <c r="E10" s="874"/>
      <c r="F10" s="888"/>
    </row>
    <row r="11" spans="1:6" ht="35.25" customHeight="1">
      <c r="A11" s="556" t="s">
        <v>17</v>
      </c>
      <c r="B11" s="554" t="s">
        <v>473</v>
      </c>
      <c r="C11" s="537" t="s">
        <v>470</v>
      </c>
      <c r="D11" s="541">
        <f>186543.89*0.1616</f>
        <v>30145.492624000002</v>
      </c>
      <c r="E11" s="874">
        <f>219171.98*0.1603</f>
        <v>35133.268394</v>
      </c>
      <c r="F11" s="888">
        <f>227143.1*0.1603</f>
        <v>36411.03893</v>
      </c>
    </row>
    <row r="12" spans="1:6" ht="36.75" customHeight="1">
      <c r="A12" s="556" t="s">
        <v>28</v>
      </c>
      <c r="B12" s="555" t="s">
        <v>474</v>
      </c>
      <c r="C12" s="537" t="s">
        <v>470</v>
      </c>
      <c r="D12" s="543"/>
      <c r="E12" s="876"/>
      <c r="F12" s="890"/>
    </row>
    <row r="13" spans="1:6" ht="19.5" customHeight="1">
      <c r="A13" s="556" t="s">
        <v>475</v>
      </c>
      <c r="B13" s="400" t="s">
        <v>476</v>
      </c>
      <c r="C13" s="537" t="s">
        <v>470</v>
      </c>
      <c r="D13" s="543"/>
      <c r="E13" s="876"/>
      <c r="F13" s="890"/>
    </row>
    <row r="14" spans="1:6" ht="19.5" customHeight="1">
      <c r="A14" s="556" t="s">
        <v>477</v>
      </c>
      <c r="B14" s="400" t="s">
        <v>478</v>
      </c>
      <c r="C14" s="537" t="s">
        <v>470</v>
      </c>
      <c r="D14" s="543"/>
      <c r="E14" s="876"/>
      <c r="F14" s="890"/>
    </row>
    <row r="15" spans="1:6" ht="19.5" customHeight="1">
      <c r="A15" s="556" t="s">
        <v>479</v>
      </c>
      <c r="B15" s="400" t="s">
        <v>480</v>
      </c>
      <c r="C15" s="537" t="s">
        <v>470</v>
      </c>
      <c r="D15" s="541"/>
      <c r="E15" s="874"/>
      <c r="F15" s="888"/>
    </row>
    <row r="16" spans="1:6" ht="45" customHeight="1">
      <c r="A16" s="556" t="s">
        <v>481</v>
      </c>
      <c r="B16" s="554" t="s">
        <v>482</v>
      </c>
      <c r="C16" s="537" t="s">
        <v>470</v>
      </c>
      <c r="D16" s="543"/>
      <c r="E16" s="876"/>
      <c r="F16" s="890"/>
    </row>
    <row r="17" spans="1:6" ht="43.5" customHeight="1">
      <c r="A17" s="397" t="s">
        <v>483</v>
      </c>
      <c r="B17" s="399" t="s">
        <v>484</v>
      </c>
      <c r="C17" s="537" t="s">
        <v>470</v>
      </c>
      <c r="D17" s="541"/>
      <c r="E17" s="877"/>
      <c r="F17" s="888"/>
    </row>
    <row r="18" spans="1:6" ht="16.5" customHeight="1">
      <c r="A18" s="397" t="s">
        <v>485</v>
      </c>
      <c r="B18" s="400" t="s">
        <v>486</v>
      </c>
      <c r="C18" s="537" t="s">
        <v>487</v>
      </c>
      <c r="D18" s="542"/>
      <c r="E18" s="878"/>
      <c r="F18" s="889"/>
    </row>
    <row r="19" spans="1:6" ht="21" customHeight="1">
      <c r="A19" s="397" t="s">
        <v>488</v>
      </c>
      <c r="B19" s="400" t="s">
        <v>489</v>
      </c>
      <c r="C19" s="537" t="s">
        <v>490</v>
      </c>
      <c r="D19" s="544"/>
      <c r="E19" s="879"/>
      <c r="F19" s="891"/>
    </row>
    <row r="20" spans="1:6" ht="21" customHeight="1">
      <c r="A20" s="397" t="s">
        <v>491</v>
      </c>
      <c r="B20" s="399" t="s">
        <v>492</v>
      </c>
      <c r="C20" s="537" t="s">
        <v>470</v>
      </c>
      <c r="D20" s="541"/>
      <c r="E20" s="874"/>
      <c r="F20" s="888"/>
    </row>
    <row r="21" spans="1:6" ht="21" customHeight="1">
      <c r="A21" s="397" t="s">
        <v>493</v>
      </c>
      <c r="B21" s="399" t="s">
        <v>494</v>
      </c>
      <c r="C21" s="537" t="s">
        <v>470</v>
      </c>
      <c r="D21" s="541"/>
      <c r="E21" s="874"/>
      <c r="F21" s="888"/>
    </row>
    <row r="22" spans="1:6" ht="21" customHeight="1">
      <c r="A22" s="397" t="s">
        <v>495</v>
      </c>
      <c r="B22" s="399" t="s">
        <v>496</v>
      </c>
      <c r="C22" s="537" t="s">
        <v>470</v>
      </c>
      <c r="D22" s="541"/>
      <c r="E22" s="874"/>
      <c r="F22" s="888"/>
    </row>
    <row r="23" spans="1:6" ht="21" customHeight="1">
      <c r="A23" s="397" t="s">
        <v>497</v>
      </c>
      <c r="B23" s="399" t="s">
        <v>498</v>
      </c>
      <c r="C23" s="537" t="s">
        <v>470</v>
      </c>
      <c r="D23" s="541"/>
      <c r="E23" s="874"/>
      <c r="F23" s="888"/>
    </row>
    <row r="24" spans="1:6" ht="15.75" customHeight="1">
      <c r="A24" s="397" t="s">
        <v>499</v>
      </c>
      <c r="B24" s="399" t="s">
        <v>500</v>
      </c>
      <c r="C24" s="537" t="s">
        <v>470</v>
      </c>
      <c r="D24" s="543"/>
      <c r="E24" s="876"/>
      <c r="F24" s="890"/>
    </row>
    <row r="25" spans="1:6" ht="15.75" customHeight="1">
      <c r="A25" s="397" t="s">
        <v>501</v>
      </c>
      <c r="B25" s="400" t="s">
        <v>502</v>
      </c>
      <c r="C25" s="537" t="s">
        <v>470</v>
      </c>
      <c r="D25" s="543"/>
      <c r="E25" s="876"/>
      <c r="F25" s="890"/>
    </row>
    <row r="26" spans="1:6" ht="15.75" customHeight="1">
      <c r="A26" s="397" t="s">
        <v>503</v>
      </c>
      <c r="B26" s="400" t="s">
        <v>504</v>
      </c>
      <c r="C26" s="537" t="s">
        <v>470</v>
      </c>
      <c r="D26" s="543"/>
      <c r="E26" s="876"/>
      <c r="F26" s="890"/>
    </row>
    <row r="27" spans="1:6" ht="21" customHeight="1">
      <c r="A27" s="397" t="s">
        <v>505</v>
      </c>
      <c r="B27" s="399" t="s">
        <v>506</v>
      </c>
      <c r="C27" s="537" t="s">
        <v>470</v>
      </c>
      <c r="D27" s="543"/>
      <c r="E27" s="876"/>
      <c r="F27" s="890"/>
    </row>
    <row r="28" spans="1:6" ht="17.25" customHeight="1">
      <c r="A28" s="397" t="s">
        <v>507</v>
      </c>
      <c r="B28" s="400" t="s">
        <v>502</v>
      </c>
      <c r="C28" s="537" t="s">
        <v>470</v>
      </c>
      <c r="D28" s="543"/>
      <c r="E28" s="876"/>
      <c r="F28" s="890"/>
    </row>
    <row r="29" spans="1:6" ht="17.25" customHeight="1">
      <c r="A29" s="397" t="s">
        <v>508</v>
      </c>
      <c r="B29" s="400" t="s">
        <v>504</v>
      </c>
      <c r="C29" s="537" t="s">
        <v>470</v>
      </c>
      <c r="D29" s="543"/>
      <c r="E29" s="876"/>
      <c r="F29" s="890"/>
    </row>
    <row r="30" spans="1:6" ht="21" customHeight="1">
      <c r="A30" s="397" t="s">
        <v>509</v>
      </c>
      <c r="B30" s="399" t="s">
        <v>510</v>
      </c>
      <c r="C30" s="537" t="s">
        <v>470</v>
      </c>
      <c r="D30" s="543"/>
      <c r="E30" s="876"/>
      <c r="F30" s="890"/>
    </row>
    <row r="31" spans="1:6" ht="21" customHeight="1">
      <c r="A31" s="397" t="s">
        <v>511</v>
      </c>
      <c r="B31" s="400" t="s">
        <v>512</v>
      </c>
      <c r="C31" s="537" t="s">
        <v>470</v>
      </c>
      <c r="D31" s="543"/>
      <c r="E31" s="876"/>
      <c r="F31" s="890"/>
    </row>
    <row r="32" spans="1:6" ht="21" customHeight="1">
      <c r="A32" s="397" t="s">
        <v>513</v>
      </c>
      <c r="B32" s="400" t="s">
        <v>514</v>
      </c>
      <c r="C32" s="537" t="s">
        <v>470</v>
      </c>
      <c r="D32" s="541"/>
      <c r="E32" s="874"/>
      <c r="F32" s="888"/>
    </row>
    <row r="33" spans="1:6" ht="21" customHeight="1">
      <c r="A33" s="397" t="s">
        <v>515</v>
      </c>
      <c r="B33" s="399" t="s">
        <v>516</v>
      </c>
      <c r="C33" s="537" t="s">
        <v>470</v>
      </c>
      <c r="D33" s="543"/>
      <c r="E33" s="876"/>
      <c r="F33" s="890"/>
    </row>
    <row r="34" spans="1:6" ht="21" customHeight="1">
      <c r="A34" s="397" t="s">
        <v>517</v>
      </c>
      <c r="B34" s="400" t="s">
        <v>518</v>
      </c>
      <c r="C34" s="537" t="s">
        <v>470</v>
      </c>
      <c r="D34" s="543"/>
      <c r="E34" s="876"/>
      <c r="F34" s="890"/>
    </row>
    <row r="35" spans="1:6" ht="21" customHeight="1">
      <c r="A35" s="397" t="s">
        <v>519</v>
      </c>
      <c r="B35" s="400" t="s">
        <v>520</v>
      </c>
      <c r="C35" s="537" t="s">
        <v>487</v>
      </c>
      <c r="D35" s="543"/>
      <c r="E35" s="876"/>
      <c r="F35" s="890"/>
    </row>
    <row r="36" spans="1:6" ht="21" customHeight="1">
      <c r="A36" s="397" t="s">
        <v>521</v>
      </c>
      <c r="B36" s="400" t="s">
        <v>522</v>
      </c>
      <c r="C36" s="537" t="s">
        <v>523</v>
      </c>
      <c r="D36" s="543"/>
      <c r="E36" s="876"/>
      <c r="F36" s="890"/>
    </row>
    <row r="37" spans="1:6" ht="21" customHeight="1">
      <c r="A37" s="397" t="s">
        <v>524</v>
      </c>
      <c r="B37" s="400" t="s">
        <v>525</v>
      </c>
      <c r="C37" s="537" t="s">
        <v>470</v>
      </c>
      <c r="D37" s="543"/>
      <c r="E37" s="876"/>
      <c r="F37" s="890"/>
    </row>
    <row r="38" spans="1:6" ht="21" customHeight="1">
      <c r="A38" s="397" t="s">
        <v>526</v>
      </c>
      <c r="B38" s="399" t="s">
        <v>527</v>
      </c>
      <c r="C38" s="537" t="s">
        <v>470</v>
      </c>
      <c r="D38" s="543"/>
      <c r="E38" s="876"/>
      <c r="F38" s="890"/>
    </row>
    <row r="39" spans="1:6" ht="21" customHeight="1">
      <c r="A39" s="401" t="s">
        <v>528</v>
      </c>
      <c r="B39" s="402" t="s">
        <v>529</v>
      </c>
      <c r="C39" s="537" t="s">
        <v>470</v>
      </c>
      <c r="D39" s="545"/>
      <c r="E39" s="880"/>
      <c r="F39" s="892"/>
    </row>
    <row r="40" spans="1:6" ht="21" customHeight="1">
      <c r="A40" s="401" t="s">
        <v>530</v>
      </c>
      <c r="B40" s="402" t="s">
        <v>531</v>
      </c>
      <c r="C40" s="537" t="s">
        <v>470</v>
      </c>
      <c r="D40" s="545"/>
      <c r="E40" s="880"/>
      <c r="F40" s="892"/>
    </row>
    <row r="41" spans="1:6" ht="21" customHeight="1">
      <c r="A41" s="401" t="s">
        <v>532</v>
      </c>
      <c r="B41" s="402" t="s">
        <v>533</v>
      </c>
      <c r="C41" s="537" t="s">
        <v>470</v>
      </c>
      <c r="D41" s="545"/>
      <c r="E41" s="880"/>
      <c r="F41" s="892"/>
    </row>
    <row r="42" spans="1:6" ht="21" customHeight="1">
      <c r="A42" s="401" t="s">
        <v>534</v>
      </c>
      <c r="B42" s="402" t="s">
        <v>535</v>
      </c>
      <c r="C42" s="537" t="s">
        <v>470</v>
      </c>
      <c r="D42" s="545"/>
      <c r="E42" s="880"/>
      <c r="F42" s="892"/>
    </row>
    <row r="43" spans="1:6" ht="21" customHeight="1">
      <c r="A43" s="401" t="s">
        <v>536</v>
      </c>
      <c r="B43" s="402" t="s">
        <v>537</v>
      </c>
      <c r="C43" s="537" t="s">
        <v>470</v>
      </c>
      <c r="D43" s="545"/>
      <c r="E43" s="880"/>
      <c r="F43" s="892"/>
    </row>
    <row r="44" spans="1:6" ht="21" customHeight="1">
      <c r="A44" s="401" t="s">
        <v>538</v>
      </c>
      <c r="B44" s="402" t="s">
        <v>539</v>
      </c>
      <c r="C44" s="537" t="s">
        <v>470</v>
      </c>
      <c r="D44" s="545"/>
      <c r="E44" s="880"/>
      <c r="F44" s="892"/>
    </row>
    <row r="45" spans="1:6" ht="21" customHeight="1">
      <c r="A45" s="401" t="s">
        <v>540</v>
      </c>
      <c r="B45" s="402" t="s">
        <v>541</v>
      </c>
      <c r="C45" s="537" t="s">
        <v>470</v>
      </c>
      <c r="D45" s="545"/>
      <c r="E45" s="880"/>
      <c r="F45" s="892"/>
    </row>
    <row r="46" spans="1:6" ht="21" customHeight="1">
      <c r="A46" s="401" t="s">
        <v>542</v>
      </c>
      <c r="B46" s="402" t="s">
        <v>543</v>
      </c>
      <c r="C46" s="537" t="s">
        <v>470</v>
      </c>
      <c r="D46" s="545"/>
      <c r="E46" s="880"/>
      <c r="F46" s="892"/>
    </row>
    <row r="47" spans="1:6" ht="17.25" customHeight="1">
      <c r="A47" s="403"/>
      <c r="B47" s="404" t="s">
        <v>544</v>
      </c>
      <c r="C47" s="405"/>
      <c r="D47" s="546"/>
      <c r="E47" s="405"/>
      <c r="F47" s="893"/>
    </row>
    <row r="48" spans="1:6" ht="21" customHeight="1">
      <c r="A48" s="397" t="s">
        <v>545</v>
      </c>
      <c r="B48" s="398" t="s">
        <v>546</v>
      </c>
      <c r="C48" s="537" t="s">
        <v>470</v>
      </c>
      <c r="D48" s="543">
        <f>D7+D8-D9</f>
        <v>-11104.562624000002</v>
      </c>
      <c r="E48" s="876">
        <f>E7+E8-E9</f>
        <v>-14395.328394</v>
      </c>
      <c r="F48" s="890">
        <f>F7+F8-F9</f>
        <v>-7791.968930000003</v>
      </c>
    </row>
    <row r="49" spans="1:6" ht="21" customHeight="1">
      <c r="A49" s="397" t="s">
        <v>547</v>
      </c>
      <c r="B49" s="398" t="s">
        <v>548</v>
      </c>
      <c r="C49" s="537" t="s">
        <v>470</v>
      </c>
      <c r="D49" s="543"/>
      <c r="E49" s="876"/>
      <c r="F49" s="890"/>
    </row>
    <row r="50" spans="1:6" ht="43.5" customHeight="1">
      <c r="A50" s="397" t="s">
        <v>549</v>
      </c>
      <c r="B50" s="399" t="s">
        <v>550</v>
      </c>
      <c r="C50" s="537" t="s">
        <v>470</v>
      </c>
      <c r="D50" s="543"/>
      <c r="E50" s="876"/>
      <c r="F50" s="890"/>
    </row>
    <row r="51" spans="1:6" ht="36" customHeight="1">
      <c r="A51" s="556" t="s">
        <v>551</v>
      </c>
      <c r="B51" s="558" t="s">
        <v>552</v>
      </c>
      <c r="C51" s="537" t="s">
        <v>553</v>
      </c>
      <c r="D51" s="547">
        <f>SUM(D52:D53)</f>
        <v>0</v>
      </c>
      <c r="E51" s="881">
        <f>SUM(E52:E53)</f>
        <v>0</v>
      </c>
      <c r="F51" s="894">
        <f>SUM(F52:F53)</f>
        <v>0</v>
      </c>
    </row>
    <row r="52" spans="1:6" ht="21.75" customHeight="1">
      <c r="A52" s="556" t="s">
        <v>554</v>
      </c>
      <c r="B52" s="399" t="s">
        <v>476</v>
      </c>
      <c r="C52" s="537" t="s">
        <v>553</v>
      </c>
      <c r="D52" s="541"/>
      <c r="E52" s="874"/>
      <c r="F52" s="888"/>
    </row>
    <row r="53" spans="1:6" ht="21.75" customHeight="1">
      <c r="A53" s="556" t="s">
        <v>555</v>
      </c>
      <c r="B53" s="399" t="s">
        <v>478</v>
      </c>
      <c r="C53" s="537" t="s">
        <v>553</v>
      </c>
      <c r="D53" s="548"/>
      <c r="E53" s="882"/>
      <c r="F53" s="895"/>
    </row>
    <row r="54" spans="1:6" ht="43.5" customHeight="1">
      <c r="A54" s="556" t="s">
        <v>556</v>
      </c>
      <c r="B54" s="398" t="s">
        <v>557</v>
      </c>
      <c r="C54" s="537" t="s">
        <v>553</v>
      </c>
      <c r="D54" s="548">
        <v>0</v>
      </c>
      <c r="E54" s="882">
        <v>0</v>
      </c>
      <c r="F54" s="895">
        <v>0</v>
      </c>
    </row>
    <row r="55" spans="1:6" ht="34.5" customHeight="1">
      <c r="A55" s="556" t="s">
        <v>558</v>
      </c>
      <c r="B55" s="398" t="s">
        <v>559</v>
      </c>
      <c r="C55" s="537" t="s">
        <v>560</v>
      </c>
      <c r="D55" s="544">
        <v>0</v>
      </c>
      <c r="E55" s="883">
        <v>0</v>
      </c>
      <c r="F55" s="891">
        <v>0</v>
      </c>
    </row>
    <row r="56" spans="1:6" ht="33" customHeight="1">
      <c r="A56" s="556" t="s">
        <v>561</v>
      </c>
      <c r="B56" s="557" t="s">
        <v>562</v>
      </c>
      <c r="C56" s="537" t="s">
        <v>560</v>
      </c>
      <c r="D56" s="544">
        <f>182256*0.1616</f>
        <v>29452.5696</v>
      </c>
      <c r="E56" s="883">
        <f>180136*0.1603</f>
        <v>28875.8008</v>
      </c>
      <c r="F56" s="891">
        <v>29362.16</v>
      </c>
    </row>
    <row r="57" spans="1:6" ht="26.25" customHeight="1">
      <c r="A57" s="556"/>
      <c r="B57" s="557" t="s">
        <v>674</v>
      </c>
      <c r="C57" s="537" t="s">
        <v>23</v>
      </c>
      <c r="D57" s="544">
        <v>0.0484</v>
      </c>
      <c r="E57" s="879">
        <v>0.0484</v>
      </c>
      <c r="F57" s="891">
        <v>0.0484</v>
      </c>
    </row>
    <row r="58" spans="1:6" ht="23.25" customHeight="1">
      <c r="A58" s="397" t="s">
        <v>563</v>
      </c>
      <c r="B58" s="557" t="s">
        <v>564</v>
      </c>
      <c r="C58" s="537" t="s">
        <v>560</v>
      </c>
      <c r="D58" s="549">
        <f>SUM(D59:D60)</f>
        <v>25442</v>
      </c>
      <c r="E58" s="884">
        <f>SUM(E59:E60)</f>
        <v>25905</v>
      </c>
      <c r="F58" s="896">
        <f>SUM(F59:F60)</f>
        <v>25442</v>
      </c>
    </row>
    <row r="59" spans="1:6" ht="23.25" customHeight="1">
      <c r="A59" s="556" t="s">
        <v>565</v>
      </c>
      <c r="B59" s="554" t="s">
        <v>566</v>
      </c>
      <c r="C59" s="537" t="s">
        <v>560</v>
      </c>
      <c r="D59" s="541">
        <f>9472+7261+336</f>
        <v>17069</v>
      </c>
      <c r="E59" s="874">
        <f>8374+336+7261</f>
        <v>15971</v>
      </c>
      <c r="F59" s="888">
        <f>8373+7261+336</f>
        <v>15970</v>
      </c>
    </row>
    <row r="60" spans="1:6" ht="23.25" customHeight="1">
      <c r="A60" s="556" t="s">
        <v>567</v>
      </c>
      <c r="B60" s="554" t="s">
        <v>568</v>
      </c>
      <c r="C60" s="537" t="s">
        <v>560</v>
      </c>
      <c r="D60" s="541">
        <v>8373</v>
      </c>
      <c r="E60" s="874">
        <v>9934</v>
      </c>
      <c r="F60" s="888">
        <v>9472</v>
      </c>
    </row>
    <row r="61" spans="1:6" ht="23.25" customHeight="1">
      <c r="A61" s="556" t="s">
        <v>569</v>
      </c>
      <c r="B61" s="557" t="s">
        <v>570</v>
      </c>
      <c r="C61" s="537" t="s">
        <v>553</v>
      </c>
      <c r="D61" s="541">
        <f>D62+D63</f>
        <v>397420.85000000003</v>
      </c>
      <c r="E61" s="874">
        <f>E62+E63</f>
        <v>371085.10000000003</v>
      </c>
      <c r="F61" s="888">
        <f>F62+F63</f>
        <v>368715.01</v>
      </c>
    </row>
    <row r="62" spans="1:6" ht="23.25" customHeight="1">
      <c r="A62" s="556" t="s">
        <v>571</v>
      </c>
      <c r="B62" s="554" t="s">
        <v>566</v>
      </c>
      <c r="C62" s="537" t="s">
        <v>553</v>
      </c>
      <c r="D62" s="541">
        <f>'3.Товар.продукция'!J11</f>
        <v>151226</v>
      </c>
      <c r="E62" s="874">
        <f>'3.Товар.продукция'!J34</f>
        <v>175374.75</v>
      </c>
      <c r="F62" s="888">
        <f>'3.Товар.продукция'!J57+'3.Товар.продукция'!J71+'3.Товар.продукция'!J72</f>
        <v>173004.66</v>
      </c>
    </row>
    <row r="63" spans="1:6" ht="23.25" customHeight="1">
      <c r="A63" s="556" t="s">
        <v>572</v>
      </c>
      <c r="B63" s="554" t="s">
        <v>568</v>
      </c>
      <c r="C63" s="537" t="s">
        <v>553</v>
      </c>
      <c r="D63" s="541">
        <f>'3.Товар.продукция'!J12</f>
        <v>246194.85000000003</v>
      </c>
      <c r="E63" s="874">
        <f>'3.Товар.продукция'!J35</f>
        <v>195710.35000000003</v>
      </c>
      <c r="F63" s="888">
        <f>'3.Товар.продукция'!J58</f>
        <v>195710.35000000003</v>
      </c>
    </row>
    <row r="64" spans="1:6" ht="22.5" customHeight="1">
      <c r="A64" s="556" t="s">
        <v>573</v>
      </c>
      <c r="B64" s="557" t="s">
        <v>574</v>
      </c>
      <c r="C64" s="537" t="s">
        <v>445</v>
      </c>
      <c r="D64" s="541">
        <v>13.6</v>
      </c>
      <c r="E64" s="874">
        <v>10.28</v>
      </c>
      <c r="F64" s="888">
        <v>13.3</v>
      </c>
    </row>
    <row r="65" spans="1:6" ht="22.5" customHeight="1">
      <c r="A65" s="556" t="s">
        <v>575</v>
      </c>
      <c r="B65" s="398" t="s">
        <v>576</v>
      </c>
      <c r="C65" s="537" t="s">
        <v>577</v>
      </c>
      <c r="D65" s="548"/>
      <c r="E65" s="882"/>
      <c r="F65" s="895"/>
    </row>
    <row r="66" spans="1:6" ht="22.5" customHeight="1">
      <c r="A66" s="556" t="s">
        <v>578</v>
      </c>
      <c r="B66" s="398" t="s">
        <v>579</v>
      </c>
      <c r="C66" s="537" t="s">
        <v>580</v>
      </c>
      <c r="D66" s="543"/>
      <c r="E66" s="876"/>
      <c r="F66" s="890"/>
    </row>
    <row r="67" spans="1:6" ht="22.5" customHeight="1">
      <c r="A67" s="397" t="s">
        <v>581</v>
      </c>
      <c r="B67" s="398" t="s">
        <v>582</v>
      </c>
      <c r="C67" s="537" t="s">
        <v>523</v>
      </c>
      <c r="D67" s="550">
        <v>20</v>
      </c>
      <c r="E67" s="885">
        <v>20</v>
      </c>
      <c r="F67" s="897">
        <v>20</v>
      </c>
    </row>
    <row r="68" spans="1:6" ht="22.5" customHeight="1">
      <c r="A68" s="397" t="s">
        <v>583</v>
      </c>
      <c r="B68" s="398" t="s">
        <v>584</v>
      </c>
      <c r="C68" s="537" t="s">
        <v>585</v>
      </c>
      <c r="D68" s="541"/>
      <c r="E68" s="874"/>
      <c r="F68" s="888"/>
    </row>
    <row r="69" spans="1:6" ht="56.25" customHeight="1" thickBot="1">
      <c r="A69" s="406" t="s">
        <v>586</v>
      </c>
      <c r="B69" s="407" t="s">
        <v>587</v>
      </c>
      <c r="C69" s="538" t="s">
        <v>468</v>
      </c>
      <c r="D69" s="551"/>
      <c r="E69" s="886"/>
      <c r="F69" s="898" t="s">
        <v>786</v>
      </c>
    </row>
    <row r="70" spans="1:2" ht="18.75" customHeight="1">
      <c r="A70" s="840" t="s">
        <v>589</v>
      </c>
      <c r="B70" s="841"/>
    </row>
    <row r="71" spans="1:6" ht="25.5" customHeight="1">
      <c r="A71" s="842" t="s">
        <v>694</v>
      </c>
      <c r="B71" s="842"/>
      <c r="C71" s="842"/>
      <c r="D71" s="842"/>
      <c r="E71" s="842"/>
      <c r="F71" s="842"/>
    </row>
    <row r="72" spans="1:6" ht="14.25" customHeight="1">
      <c r="A72" s="839" t="s">
        <v>590</v>
      </c>
      <c r="B72" s="839"/>
      <c r="C72" s="839"/>
      <c r="D72" s="839"/>
      <c r="E72" s="839"/>
      <c r="F72" s="839"/>
    </row>
    <row r="74" ht="9.75" customHeight="1"/>
    <row r="75" ht="15">
      <c r="B75" s="6" t="s">
        <v>72</v>
      </c>
    </row>
  </sheetData>
  <sheetProtection/>
  <mergeCells count="3">
    <mergeCell ref="A72:F72"/>
    <mergeCell ref="A70:B70"/>
    <mergeCell ref="A71:F71"/>
  </mergeCells>
  <dataValidations count="6">
    <dataValidation type="decimal" allowBlank="1" showErrorMessage="1" errorTitle="Ошибка" error="Допускается ввод только действительных чисел!" sqref="D7:F8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59:F61 D65:F68 D52:F57 D19:F26 D10:F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D48:F51 D27:F46 D62:F64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D69:E69">
      <formula1>900</formula1>
    </dataValidation>
    <dataValidation type="decimal" allowBlank="1" showInputMessage="1" showErrorMessage="1" sqref="D58:F58 D9:F9 D18:F18">
      <formula1>-999999999</formula1>
      <formula2>999999999999</formula2>
    </dataValidation>
    <dataValidation type="textLength" operator="lessThanOrEqual" allowBlank="1" showInputMessage="1" showErrorMessage="1" sqref="F69">
      <formula1>300</formula1>
    </dataValidation>
  </dataValidations>
  <hyperlinks>
    <hyperlink ref="B47" location="'ГВС показатели'!A1" tooltip="Добавить запись" display="Добавить запись"/>
  </hyperlinks>
  <printOptions/>
  <pageMargins left="0.79" right="0.23" top="0.43" bottom="0.36" header="0.5" footer="0.5"/>
  <pageSetup fitToHeight="2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M35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7.375" style="350" customWidth="1"/>
    <col min="2" max="2" width="33.00390625" style="350" customWidth="1"/>
    <col min="3" max="11" width="12.375" style="350" customWidth="1"/>
    <col min="12" max="16384" width="9.125" style="350" customWidth="1"/>
  </cols>
  <sheetData>
    <row r="1" spans="6:13" ht="15">
      <c r="F1" s="649"/>
      <c r="G1" s="649"/>
      <c r="H1" s="649"/>
      <c r="I1" s="649"/>
      <c r="J1" s="649" t="s">
        <v>49</v>
      </c>
      <c r="K1" s="649"/>
      <c r="L1" s="649"/>
      <c r="M1" s="649"/>
    </row>
    <row r="2" spans="2:9" ht="18" customHeight="1">
      <c r="B2" s="845" t="s">
        <v>35</v>
      </c>
      <c r="C2" s="845"/>
      <c r="D2" s="845"/>
      <c r="E2" s="845"/>
      <c r="F2" s="845"/>
      <c r="G2" s="845"/>
      <c r="H2" s="845"/>
      <c r="I2" s="845"/>
    </row>
    <row r="4" ht="13.5" thickBot="1"/>
    <row r="5" spans="1:11" ht="24" customHeight="1">
      <c r="A5" s="855" t="s">
        <v>401</v>
      </c>
      <c r="B5" s="846" t="s">
        <v>205</v>
      </c>
      <c r="C5" s="846" t="s">
        <v>683</v>
      </c>
      <c r="D5" s="843" t="s">
        <v>377</v>
      </c>
      <c r="E5" s="844"/>
      <c r="F5" s="846" t="s">
        <v>684</v>
      </c>
      <c r="G5" s="843" t="s">
        <v>377</v>
      </c>
      <c r="H5" s="844"/>
      <c r="I5" s="846" t="s">
        <v>685</v>
      </c>
      <c r="J5" s="843" t="s">
        <v>377</v>
      </c>
      <c r="K5" s="851"/>
    </row>
    <row r="6" spans="1:11" ht="15" customHeight="1" thickBot="1">
      <c r="A6" s="856"/>
      <c r="B6" s="847"/>
      <c r="C6" s="847"/>
      <c r="D6" s="595" t="s">
        <v>692</v>
      </c>
      <c r="E6" s="595" t="s">
        <v>693</v>
      </c>
      <c r="F6" s="847"/>
      <c r="G6" s="595" t="s">
        <v>692</v>
      </c>
      <c r="H6" s="595" t="s">
        <v>693</v>
      </c>
      <c r="I6" s="847"/>
      <c r="J6" s="595" t="s">
        <v>692</v>
      </c>
      <c r="K6" s="629" t="s">
        <v>693</v>
      </c>
    </row>
    <row r="7" spans="1:11" ht="13.5" thickBot="1">
      <c r="A7" s="606">
        <v>1</v>
      </c>
      <c r="B7" s="602">
        <v>2</v>
      </c>
      <c r="C7" s="602">
        <v>3</v>
      </c>
      <c r="D7" s="602">
        <v>4</v>
      </c>
      <c r="E7" s="602">
        <v>5</v>
      </c>
      <c r="F7" s="602">
        <v>6</v>
      </c>
      <c r="G7" s="607">
        <v>7</v>
      </c>
      <c r="H7" s="607">
        <v>8</v>
      </c>
      <c r="I7" s="602">
        <v>9</v>
      </c>
      <c r="J7" s="608">
        <v>10</v>
      </c>
      <c r="K7" s="609">
        <v>11</v>
      </c>
    </row>
    <row r="8" spans="1:11" ht="13.5" thickBot="1">
      <c r="A8" s="603"/>
      <c r="B8" s="604"/>
      <c r="C8" s="604"/>
      <c r="D8" s="604"/>
      <c r="E8" s="604"/>
      <c r="F8" s="604"/>
      <c r="G8" s="605"/>
      <c r="H8" s="605"/>
      <c r="I8" s="604"/>
      <c r="J8" s="617"/>
      <c r="K8" s="618"/>
    </row>
    <row r="9" spans="1:11" ht="13.5" customHeight="1" thickBot="1">
      <c r="A9" s="852" t="s">
        <v>30</v>
      </c>
      <c r="B9" s="853"/>
      <c r="C9" s="853"/>
      <c r="D9" s="853"/>
      <c r="E9" s="853"/>
      <c r="F9" s="853"/>
      <c r="G9" s="853"/>
      <c r="H9" s="853"/>
      <c r="I9" s="853"/>
      <c r="J9" s="853"/>
      <c r="K9" s="854"/>
    </row>
    <row r="10" spans="1:11" ht="19.5" customHeight="1">
      <c r="A10" s="624" t="s">
        <v>438</v>
      </c>
      <c r="B10" s="648" t="s">
        <v>31</v>
      </c>
      <c r="C10" s="620"/>
      <c r="D10" s="620"/>
      <c r="E10" s="620"/>
      <c r="F10" s="621"/>
      <c r="G10" s="622"/>
      <c r="H10" s="622"/>
      <c r="I10" s="620"/>
      <c r="J10" s="615"/>
      <c r="K10" s="616"/>
    </row>
    <row r="11" spans="1:11" ht="16.5" customHeight="1">
      <c r="A11" s="625" t="s">
        <v>446</v>
      </c>
      <c r="B11" s="632" t="s">
        <v>27</v>
      </c>
      <c r="C11" s="633"/>
      <c r="D11" s="633"/>
      <c r="E11" s="633"/>
      <c r="F11" s="634"/>
      <c r="G11" s="635"/>
      <c r="H11" s="635"/>
      <c r="I11" s="634"/>
      <c r="J11" s="613"/>
      <c r="K11" s="614"/>
    </row>
    <row r="12" spans="1:11" ht="16.5" customHeight="1">
      <c r="A12" s="625" t="s">
        <v>9</v>
      </c>
      <c r="B12" s="632" t="s">
        <v>14</v>
      </c>
      <c r="C12" s="633"/>
      <c r="D12" s="633"/>
      <c r="E12" s="633"/>
      <c r="F12" s="634"/>
      <c r="G12" s="635"/>
      <c r="H12" s="635"/>
      <c r="I12" s="634"/>
      <c r="J12" s="613"/>
      <c r="K12" s="614"/>
    </row>
    <row r="13" spans="1:11" ht="18" customHeight="1">
      <c r="A13" s="625" t="s">
        <v>10</v>
      </c>
      <c r="B13" s="632" t="s">
        <v>15</v>
      </c>
      <c r="C13" s="633"/>
      <c r="D13" s="633"/>
      <c r="E13" s="633"/>
      <c r="F13" s="634"/>
      <c r="G13" s="635"/>
      <c r="H13" s="635"/>
      <c r="I13" s="634"/>
      <c r="J13" s="613"/>
      <c r="K13" s="614"/>
    </row>
    <row r="14" spans="1:11" ht="11.25" customHeight="1">
      <c r="A14" s="625"/>
      <c r="B14" s="632"/>
      <c r="C14" s="633"/>
      <c r="D14" s="633"/>
      <c r="E14" s="633"/>
      <c r="F14" s="634"/>
      <c r="G14" s="635"/>
      <c r="H14" s="635"/>
      <c r="I14" s="634"/>
      <c r="J14" s="613"/>
      <c r="K14" s="614"/>
    </row>
    <row r="15" spans="1:11" ht="18" customHeight="1">
      <c r="A15" s="391" t="s">
        <v>439</v>
      </c>
      <c r="B15" s="647" t="s">
        <v>34</v>
      </c>
      <c r="C15" s="611"/>
      <c r="D15" s="611"/>
      <c r="E15" s="611"/>
      <c r="F15" s="612"/>
      <c r="G15" s="623"/>
      <c r="H15" s="623"/>
      <c r="I15" s="612"/>
      <c r="J15" s="392"/>
      <c r="K15" s="393"/>
    </row>
    <row r="16" spans="1:11" ht="20.25" customHeight="1">
      <c r="A16" s="625" t="s">
        <v>12</v>
      </c>
      <c r="B16" s="632" t="s">
        <v>27</v>
      </c>
      <c r="C16" s="633"/>
      <c r="D16" s="633"/>
      <c r="E16" s="633"/>
      <c r="F16" s="634"/>
      <c r="G16" s="635"/>
      <c r="H16" s="635"/>
      <c r="I16" s="634"/>
      <c r="J16" s="613"/>
      <c r="K16" s="614"/>
    </row>
    <row r="17" spans="1:11" ht="16.5" customHeight="1">
      <c r="A17" s="625" t="s">
        <v>98</v>
      </c>
      <c r="B17" s="632" t="s">
        <v>14</v>
      </c>
      <c r="C17" s="633"/>
      <c r="D17" s="633"/>
      <c r="E17" s="633"/>
      <c r="F17" s="634"/>
      <c r="G17" s="635"/>
      <c r="H17" s="635"/>
      <c r="I17" s="634"/>
      <c r="J17" s="613"/>
      <c r="K17" s="614"/>
    </row>
    <row r="18" spans="1:11" ht="18" customHeight="1">
      <c r="A18" s="625" t="s">
        <v>100</v>
      </c>
      <c r="B18" s="632" t="s">
        <v>15</v>
      </c>
      <c r="C18" s="633"/>
      <c r="D18" s="633"/>
      <c r="E18" s="633"/>
      <c r="F18" s="634"/>
      <c r="G18" s="635"/>
      <c r="H18" s="635"/>
      <c r="I18" s="634"/>
      <c r="J18" s="613"/>
      <c r="K18" s="614"/>
    </row>
    <row r="19" spans="1:11" ht="9" customHeight="1">
      <c r="A19" s="625"/>
      <c r="B19" s="632"/>
      <c r="C19" s="633"/>
      <c r="D19" s="633"/>
      <c r="E19" s="633"/>
      <c r="F19" s="634"/>
      <c r="G19" s="635"/>
      <c r="H19" s="635"/>
      <c r="I19" s="634"/>
      <c r="J19" s="613"/>
      <c r="K19" s="614"/>
    </row>
    <row r="20" spans="1:11" ht="18" customHeight="1">
      <c r="A20" s="391" t="s">
        <v>440</v>
      </c>
      <c r="B20" s="647" t="s">
        <v>29</v>
      </c>
      <c r="C20" s="611"/>
      <c r="D20" s="611"/>
      <c r="E20" s="611"/>
      <c r="F20" s="612"/>
      <c r="G20" s="623"/>
      <c r="H20" s="623"/>
      <c r="I20" s="612"/>
      <c r="J20" s="392"/>
      <c r="K20" s="393"/>
    </row>
    <row r="21" spans="1:11" ht="18.75" customHeight="1">
      <c r="A21" s="625" t="s">
        <v>16</v>
      </c>
      <c r="B21" s="632" t="s">
        <v>27</v>
      </c>
      <c r="C21" s="633"/>
      <c r="D21" s="633"/>
      <c r="E21" s="633"/>
      <c r="F21" s="634"/>
      <c r="G21" s="635"/>
      <c r="H21" s="635"/>
      <c r="I21" s="634"/>
      <c r="J21" s="613"/>
      <c r="K21" s="614"/>
    </row>
    <row r="22" spans="1:11" ht="18.75" customHeight="1">
      <c r="A22" s="625" t="s">
        <v>17</v>
      </c>
      <c r="B22" s="632" t="s">
        <v>14</v>
      </c>
      <c r="C22" s="634"/>
      <c r="D22" s="634"/>
      <c r="E22" s="634"/>
      <c r="F22" s="634"/>
      <c r="G22" s="635"/>
      <c r="H22" s="635"/>
      <c r="I22" s="634"/>
      <c r="J22" s="613"/>
      <c r="K22" s="614"/>
    </row>
    <row r="23" spans="1:11" ht="18" customHeight="1">
      <c r="A23" s="626" t="s">
        <v>28</v>
      </c>
      <c r="B23" s="636" t="s">
        <v>15</v>
      </c>
      <c r="C23" s="637"/>
      <c r="D23" s="637"/>
      <c r="E23" s="637"/>
      <c r="F23" s="637"/>
      <c r="G23" s="638"/>
      <c r="H23" s="638"/>
      <c r="I23" s="637"/>
      <c r="J23" s="613"/>
      <c r="K23" s="614"/>
    </row>
    <row r="24" spans="1:11" ht="8.25" customHeight="1" thickBot="1">
      <c r="A24" s="627"/>
      <c r="B24" s="639"/>
      <c r="C24" s="639"/>
      <c r="D24" s="639"/>
      <c r="E24" s="639"/>
      <c r="F24" s="639"/>
      <c r="G24" s="640"/>
      <c r="H24" s="640"/>
      <c r="I24" s="639"/>
      <c r="J24" s="639"/>
      <c r="K24" s="641"/>
    </row>
    <row r="25" spans="1:11" ht="16.5" customHeight="1" thickBot="1">
      <c r="A25" s="848" t="s">
        <v>32</v>
      </c>
      <c r="B25" s="849"/>
      <c r="C25" s="849"/>
      <c r="D25" s="849"/>
      <c r="E25" s="849"/>
      <c r="F25" s="849"/>
      <c r="G25" s="849"/>
      <c r="H25" s="849"/>
      <c r="I25" s="849"/>
      <c r="J25" s="849"/>
      <c r="K25" s="850"/>
    </row>
    <row r="26" spans="1:11" ht="15.75">
      <c r="A26" s="394" t="s">
        <v>438</v>
      </c>
      <c r="B26" s="642" t="s">
        <v>11</v>
      </c>
      <c r="C26" s="615"/>
      <c r="D26" s="615"/>
      <c r="E26" s="615"/>
      <c r="F26" s="615"/>
      <c r="G26" s="619"/>
      <c r="H26" s="619"/>
      <c r="I26" s="615"/>
      <c r="J26" s="615"/>
      <c r="K26" s="616"/>
    </row>
    <row r="27" spans="1:11" ht="19.5" customHeight="1">
      <c r="A27" s="625" t="s">
        <v>446</v>
      </c>
      <c r="B27" s="632" t="s">
        <v>695</v>
      </c>
      <c r="C27" s="613"/>
      <c r="D27" s="613"/>
      <c r="E27" s="613"/>
      <c r="F27" s="613"/>
      <c r="G27" s="643"/>
      <c r="H27" s="643"/>
      <c r="I27" s="613"/>
      <c r="J27" s="613"/>
      <c r="K27" s="614"/>
    </row>
    <row r="28" spans="1:11" ht="15">
      <c r="A28" s="625" t="s">
        <v>9</v>
      </c>
      <c r="B28" s="632" t="s">
        <v>33</v>
      </c>
      <c r="C28" s="613"/>
      <c r="D28" s="613"/>
      <c r="E28" s="613"/>
      <c r="F28" s="613"/>
      <c r="G28" s="643"/>
      <c r="H28" s="643"/>
      <c r="I28" s="613"/>
      <c r="J28" s="613"/>
      <c r="K28" s="614"/>
    </row>
    <row r="29" spans="1:11" ht="10.5" customHeight="1">
      <c r="A29" s="625"/>
      <c r="B29" s="632"/>
      <c r="C29" s="613"/>
      <c r="D29" s="613"/>
      <c r="E29" s="613"/>
      <c r="F29" s="613"/>
      <c r="G29" s="643"/>
      <c r="H29" s="643"/>
      <c r="I29" s="613"/>
      <c r="J29" s="613"/>
      <c r="K29" s="614"/>
    </row>
    <row r="30" spans="1:11" ht="15.75">
      <c r="A30" s="391" t="s">
        <v>439</v>
      </c>
      <c r="B30" s="646" t="s">
        <v>13</v>
      </c>
      <c r="C30" s="392"/>
      <c r="D30" s="392"/>
      <c r="E30" s="392"/>
      <c r="F30" s="392"/>
      <c r="G30" s="601"/>
      <c r="H30" s="601"/>
      <c r="I30" s="392"/>
      <c r="J30" s="392"/>
      <c r="K30" s="393"/>
    </row>
    <row r="31" spans="1:11" ht="18.75" customHeight="1">
      <c r="A31" s="625" t="s">
        <v>12</v>
      </c>
      <c r="B31" s="632" t="s">
        <v>695</v>
      </c>
      <c r="C31" s="613"/>
      <c r="D31" s="613"/>
      <c r="E31" s="613"/>
      <c r="F31" s="613"/>
      <c r="G31" s="643"/>
      <c r="H31" s="643"/>
      <c r="I31" s="613"/>
      <c r="J31" s="613"/>
      <c r="K31" s="614"/>
    </row>
    <row r="32" spans="1:11" ht="15.75" thickBot="1">
      <c r="A32" s="628" t="s">
        <v>98</v>
      </c>
      <c r="B32" s="644" t="s">
        <v>33</v>
      </c>
      <c r="C32" s="630"/>
      <c r="D32" s="630"/>
      <c r="E32" s="630"/>
      <c r="F32" s="630"/>
      <c r="G32" s="645"/>
      <c r="H32" s="645"/>
      <c r="I32" s="630"/>
      <c r="J32" s="630"/>
      <c r="K32" s="631"/>
    </row>
    <row r="35" ht="15">
      <c r="B35" s="610" t="s">
        <v>72</v>
      </c>
    </row>
  </sheetData>
  <sheetProtection/>
  <mergeCells count="11">
    <mergeCell ref="F5:F6"/>
    <mergeCell ref="D5:E5"/>
    <mergeCell ref="B2:I2"/>
    <mergeCell ref="I5:I6"/>
    <mergeCell ref="G5:H5"/>
    <mergeCell ref="A25:K25"/>
    <mergeCell ref="J5:K5"/>
    <mergeCell ref="A9:K9"/>
    <mergeCell ref="A5:A6"/>
    <mergeCell ref="B5:B6"/>
    <mergeCell ref="C5:C6"/>
  </mergeCells>
  <printOptions/>
  <pageMargins left="0.9" right="0.75" top="0.59" bottom="0.57" header="0.5" footer="0.5"/>
  <pageSetup horizontalDpi="1200" verticalDpi="12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65"/>
  <sheetViews>
    <sheetView zoomScalePageLayoutView="0" workbookViewId="0" topLeftCell="A17">
      <selection activeCell="K45" sqref="K45"/>
    </sheetView>
  </sheetViews>
  <sheetFormatPr defaultColWidth="9.00390625" defaultRowHeight="12.75"/>
  <cols>
    <col min="1" max="1" width="5.625" style="0" customWidth="1"/>
    <col min="2" max="2" width="44.75390625" style="0" customWidth="1"/>
    <col min="3" max="6" width="11.125" style="0" customWidth="1"/>
  </cols>
  <sheetData>
    <row r="1" spans="5:6" ht="12.75">
      <c r="E1" s="860" t="s">
        <v>673</v>
      </c>
      <c r="F1" s="860"/>
    </row>
    <row r="2" spans="2:6" ht="12.75">
      <c r="B2" s="709" t="s">
        <v>37</v>
      </c>
      <c r="C2" s="709"/>
      <c r="D2" s="709"/>
      <c r="E2" s="709"/>
      <c r="F2" s="709"/>
    </row>
    <row r="3" ht="13.5" thickBot="1"/>
    <row r="4" spans="1:6" ht="12.75">
      <c r="A4" s="710" t="s">
        <v>82</v>
      </c>
      <c r="B4" s="711" t="s">
        <v>425</v>
      </c>
      <c r="C4" s="711" t="s">
        <v>432</v>
      </c>
      <c r="D4" s="857" t="s">
        <v>428</v>
      </c>
      <c r="E4" s="858"/>
      <c r="F4" s="859"/>
    </row>
    <row r="5" spans="1:6" ht="13.5" thickBot="1">
      <c r="A5" s="712" t="s">
        <v>204</v>
      </c>
      <c r="B5" s="713" t="s">
        <v>41</v>
      </c>
      <c r="C5" s="713" t="s">
        <v>429</v>
      </c>
      <c r="D5" s="713" t="s">
        <v>630</v>
      </c>
      <c r="E5" s="713" t="s">
        <v>631</v>
      </c>
      <c r="F5" s="714" t="s">
        <v>783</v>
      </c>
    </row>
    <row r="6" spans="1:6" ht="13.5" thickBot="1">
      <c r="A6" s="715">
        <v>1</v>
      </c>
      <c r="B6" s="716">
        <v>2</v>
      </c>
      <c r="C6" s="716">
        <v>3</v>
      </c>
      <c r="D6" s="716">
        <v>4</v>
      </c>
      <c r="E6" s="716">
        <v>5</v>
      </c>
      <c r="F6" s="717">
        <v>6</v>
      </c>
    </row>
    <row r="7" spans="1:6" ht="12.75">
      <c r="A7" s="718"/>
      <c r="B7" s="719"/>
      <c r="C7" s="719"/>
      <c r="D7" s="719"/>
      <c r="E7" s="719"/>
      <c r="F7" s="720"/>
    </row>
    <row r="8" spans="1:6" ht="15" customHeight="1">
      <c r="A8" s="721" t="s">
        <v>362</v>
      </c>
      <c r="B8" s="722" t="s">
        <v>433</v>
      </c>
      <c r="C8" s="723" t="s">
        <v>430</v>
      </c>
      <c r="D8" s="722">
        <v>5</v>
      </c>
      <c r="E8" s="722">
        <v>5</v>
      </c>
      <c r="F8" s="724">
        <v>5</v>
      </c>
    </row>
    <row r="9" spans="1:6" ht="12.75">
      <c r="A9" s="721" t="s">
        <v>366</v>
      </c>
      <c r="B9" s="725" t="s">
        <v>751</v>
      </c>
      <c r="C9" s="723" t="s">
        <v>430</v>
      </c>
      <c r="D9" s="722">
        <v>0</v>
      </c>
      <c r="E9" s="722">
        <v>0</v>
      </c>
      <c r="F9" s="724">
        <v>0</v>
      </c>
    </row>
    <row r="10" spans="1:6" ht="12.75">
      <c r="A10" s="721" t="s">
        <v>353</v>
      </c>
      <c r="B10" s="722" t="s">
        <v>434</v>
      </c>
      <c r="C10" s="723" t="s">
        <v>431</v>
      </c>
      <c r="D10" s="722">
        <v>38</v>
      </c>
      <c r="E10" s="722">
        <v>38</v>
      </c>
      <c r="F10" s="724">
        <v>38</v>
      </c>
    </row>
    <row r="11" spans="1:6" ht="25.5">
      <c r="A11" s="721" t="s">
        <v>360</v>
      </c>
      <c r="B11" s="725" t="s">
        <v>629</v>
      </c>
      <c r="C11" s="723" t="s">
        <v>431</v>
      </c>
      <c r="D11" s="722">
        <v>31.095</v>
      </c>
      <c r="E11" s="722">
        <v>31.095</v>
      </c>
      <c r="F11" s="724">
        <v>31.095</v>
      </c>
    </row>
    <row r="12" spans="1:6" ht="12.75">
      <c r="A12" s="726"/>
      <c r="B12" s="725"/>
      <c r="C12" s="723"/>
      <c r="D12" s="722"/>
      <c r="E12" s="722"/>
      <c r="F12" s="724"/>
    </row>
    <row r="13" spans="1:6" ht="22.5" customHeight="1">
      <c r="A13" s="718" t="s">
        <v>40</v>
      </c>
      <c r="B13" s="727" t="s">
        <v>752</v>
      </c>
      <c r="C13" s="728"/>
      <c r="D13" s="728"/>
      <c r="E13" s="728"/>
      <c r="F13" s="729"/>
    </row>
    <row r="14" spans="1:6" ht="19.5" customHeight="1">
      <c r="A14" s="718"/>
      <c r="B14" s="730" t="s">
        <v>44</v>
      </c>
      <c r="C14" s="728"/>
      <c r="D14" s="728">
        <v>5</v>
      </c>
      <c r="E14" s="728">
        <v>5</v>
      </c>
      <c r="F14" s="729">
        <v>5</v>
      </c>
    </row>
    <row r="15" spans="1:6" ht="45" customHeight="1">
      <c r="A15" s="718"/>
      <c r="B15" s="731" t="s">
        <v>753</v>
      </c>
      <c r="C15" s="728"/>
      <c r="D15" s="732" t="s">
        <v>754</v>
      </c>
      <c r="E15" s="732" t="s">
        <v>754</v>
      </c>
      <c r="F15" s="733" t="s">
        <v>754</v>
      </c>
    </row>
    <row r="16" spans="1:6" ht="25.5">
      <c r="A16" s="721"/>
      <c r="B16" s="725" t="s">
        <v>38</v>
      </c>
      <c r="C16" s="723" t="s">
        <v>43</v>
      </c>
      <c r="D16" s="722">
        <v>200</v>
      </c>
      <c r="E16" s="722">
        <v>200</v>
      </c>
      <c r="F16" s="724">
        <v>200</v>
      </c>
    </row>
    <row r="17" spans="1:6" ht="25.5">
      <c r="A17" s="721"/>
      <c r="B17" s="725" t="s">
        <v>42</v>
      </c>
      <c r="C17" s="723" t="s">
        <v>43</v>
      </c>
      <c r="D17" s="722">
        <v>69</v>
      </c>
      <c r="E17" s="722">
        <v>69</v>
      </c>
      <c r="F17" s="724">
        <v>69</v>
      </c>
    </row>
    <row r="18" spans="1:6" ht="20.25" customHeight="1">
      <c r="A18" s="721"/>
      <c r="B18" s="725" t="s">
        <v>45</v>
      </c>
      <c r="C18" s="723" t="s">
        <v>46</v>
      </c>
      <c r="D18" s="722">
        <v>114020</v>
      </c>
      <c r="E18" s="722">
        <v>114020</v>
      </c>
      <c r="F18" s="724">
        <v>114020</v>
      </c>
    </row>
    <row r="19" spans="1:6" ht="38.25">
      <c r="A19" s="721"/>
      <c r="B19" s="725" t="s">
        <v>39</v>
      </c>
      <c r="C19" s="723" t="s">
        <v>47</v>
      </c>
      <c r="D19" s="722">
        <v>1417</v>
      </c>
      <c r="E19" s="722">
        <v>1417</v>
      </c>
      <c r="F19" s="724">
        <v>1417</v>
      </c>
    </row>
    <row r="20" spans="1:6" ht="12.75">
      <c r="A20" s="721"/>
      <c r="B20" s="725" t="s">
        <v>48</v>
      </c>
      <c r="C20" s="723"/>
      <c r="D20" s="722"/>
      <c r="E20" s="722"/>
      <c r="F20" s="724"/>
    </row>
    <row r="21" spans="1:6" ht="12.75">
      <c r="A21" s="721"/>
      <c r="B21" s="725" t="s">
        <v>48</v>
      </c>
      <c r="C21" s="723"/>
      <c r="D21" s="722"/>
      <c r="E21" s="722"/>
      <c r="F21" s="724"/>
    </row>
    <row r="22" spans="1:6" ht="12.75">
      <c r="A22" s="721"/>
      <c r="B22" s="725"/>
      <c r="C22" s="723"/>
      <c r="D22" s="722"/>
      <c r="E22" s="722"/>
      <c r="F22" s="724"/>
    </row>
    <row r="23" spans="1:6" ht="22.5" customHeight="1">
      <c r="A23" s="718" t="s">
        <v>353</v>
      </c>
      <c r="B23" s="727" t="s">
        <v>755</v>
      </c>
      <c r="C23" s="728"/>
      <c r="D23" s="728"/>
      <c r="E23" s="728"/>
      <c r="F23" s="729"/>
    </row>
    <row r="24" spans="1:6" ht="19.5" customHeight="1">
      <c r="A24" s="718"/>
      <c r="B24" s="730" t="s">
        <v>44</v>
      </c>
      <c r="C24" s="728"/>
      <c r="D24" s="728">
        <v>7</v>
      </c>
      <c r="E24" s="728">
        <v>7</v>
      </c>
      <c r="F24" s="729">
        <v>7</v>
      </c>
    </row>
    <row r="25" spans="1:6" ht="40.5" customHeight="1">
      <c r="A25" s="718"/>
      <c r="B25" s="731" t="s">
        <v>756</v>
      </c>
      <c r="C25" s="728"/>
      <c r="D25" s="732" t="s">
        <v>757</v>
      </c>
      <c r="E25" s="732" t="s">
        <v>757</v>
      </c>
      <c r="F25" s="733" t="s">
        <v>757</v>
      </c>
    </row>
    <row r="26" spans="1:6" ht="25.5">
      <c r="A26" s="721"/>
      <c r="B26" s="725" t="s">
        <v>38</v>
      </c>
      <c r="C26" s="723" t="s">
        <v>43</v>
      </c>
      <c r="D26" s="722">
        <v>470</v>
      </c>
      <c r="E26" s="722">
        <v>470</v>
      </c>
      <c r="F26" s="724">
        <v>470</v>
      </c>
    </row>
    <row r="27" spans="1:6" ht="25.5">
      <c r="A27" s="721"/>
      <c r="B27" s="725" t="s">
        <v>42</v>
      </c>
      <c r="C27" s="723" t="s">
        <v>43</v>
      </c>
      <c r="D27" s="722">
        <v>226</v>
      </c>
      <c r="E27" s="722">
        <v>226</v>
      </c>
      <c r="F27" s="724">
        <v>226</v>
      </c>
    </row>
    <row r="28" spans="1:6" ht="20.25" customHeight="1">
      <c r="A28" s="721"/>
      <c r="B28" s="725" t="s">
        <v>45</v>
      </c>
      <c r="C28" s="723" t="s">
        <v>46</v>
      </c>
      <c r="D28" s="722">
        <v>367200</v>
      </c>
      <c r="E28" s="722">
        <v>367200</v>
      </c>
      <c r="F28" s="724">
        <v>367200</v>
      </c>
    </row>
    <row r="29" spans="1:6" ht="38.25">
      <c r="A29" s="721"/>
      <c r="B29" s="725" t="s">
        <v>39</v>
      </c>
      <c r="C29" s="723" t="s">
        <v>47</v>
      </c>
      <c r="D29" s="722">
        <v>4776</v>
      </c>
      <c r="E29" s="722">
        <v>4776</v>
      </c>
      <c r="F29" s="724">
        <v>4776</v>
      </c>
    </row>
    <row r="30" spans="1:6" ht="12.75">
      <c r="A30" s="721"/>
      <c r="B30" s="725" t="s">
        <v>48</v>
      </c>
      <c r="C30" s="723"/>
      <c r="D30" s="722"/>
      <c r="E30" s="722"/>
      <c r="F30" s="724"/>
    </row>
    <row r="31" spans="1:6" ht="12.75">
      <c r="A31" s="721"/>
      <c r="B31" s="725" t="s">
        <v>48</v>
      </c>
      <c r="C31" s="723"/>
      <c r="D31" s="722"/>
      <c r="E31" s="722"/>
      <c r="F31" s="724"/>
    </row>
    <row r="32" spans="1:6" ht="12.75">
      <c r="A32" s="721"/>
      <c r="B32" s="725"/>
      <c r="C32" s="723"/>
      <c r="D32" s="722"/>
      <c r="E32" s="722"/>
      <c r="F32" s="724"/>
    </row>
    <row r="33" spans="1:6" ht="22.5" customHeight="1">
      <c r="A33" s="718" t="s">
        <v>360</v>
      </c>
      <c r="B33" s="727" t="s">
        <v>758</v>
      </c>
      <c r="C33" s="728"/>
      <c r="D33" s="728"/>
      <c r="E33" s="728"/>
      <c r="F33" s="729"/>
    </row>
    <row r="34" spans="1:6" ht="19.5" customHeight="1">
      <c r="A34" s="718"/>
      <c r="B34" s="730" t="s">
        <v>44</v>
      </c>
      <c r="C34" s="728"/>
      <c r="D34" s="728">
        <v>5</v>
      </c>
      <c r="E34" s="728">
        <v>5</v>
      </c>
      <c r="F34" s="729">
        <v>5</v>
      </c>
    </row>
    <row r="35" spans="1:6" ht="33" customHeight="1">
      <c r="A35" s="718"/>
      <c r="B35" s="731" t="s">
        <v>759</v>
      </c>
      <c r="C35" s="728"/>
      <c r="D35" s="732" t="s">
        <v>760</v>
      </c>
      <c r="E35" s="732" t="s">
        <v>760</v>
      </c>
      <c r="F35" s="733" t="s">
        <v>760</v>
      </c>
    </row>
    <row r="36" spans="1:6" ht="25.5">
      <c r="A36" s="721"/>
      <c r="B36" s="725" t="s">
        <v>38</v>
      </c>
      <c r="C36" s="723" t="s">
        <v>43</v>
      </c>
      <c r="D36" s="722">
        <v>360</v>
      </c>
      <c r="E36" s="722">
        <v>360</v>
      </c>
      <c r="F36" s="724">
        <v>360</v>
      </c>
    </row>
    <row r="37" spans="1:6" ht="25.5">
      <c r="A37" s="721"/>
      <c r="B37" s="725" t="s">
        <v>42</v>
      </c>
      <c r="C37" s="723" t="s">
        <v>43</v>
      </c>
      <c r="D37" s="722">
        <v>217</v>
      </c>
      <c r="E37" s="722">
        <v>217</v>
      </c>
      <c r="F37" s="724">
        <v>217</v>
      </c>
    </row>
    <row r="38" spans="1:6" ht="20.25" customHeight="1">
      <c r="A38" s="721"/>
      <c r="B38" s="725" t="s">
        <v>45</v>
      </c>
      <c r="C38" s="723" t="s">
        <v>46</v>
      </c>
      <c r="D38" s="722">
        <v>345745</v>
      </c>
      <c r="E38" s="722">
        <v>345745</v>
      </c>
      <c r="F38" s="724">
        <v>345745</v>
      </c>
    </row>
    <row r="39" spans="1:6" ht="38.25">
      <c r="A39" s="721"/>
      <c r="B39" s="725" t="s">
        <v>39</v>
      </c>
      <c r="C39" s="723" t="s">
        <v>47</v>
      </c>
      <c r="D39" s="722">
        <v>4779</v>
      </c>
      <c r="E39" s="722">
        <v>4779</v>
      </c>
      <c r="F39" s="724">
        <v>4779</v>
      </c>
    </row>
    <row r="40" spans="1:6" ht="12.75">
      <c r="A40" s="721"/>
      <c r="B40" s="725" t="s">
        <v>48</v>
      </c>
      <c r="C40" s="723"/>
      <c r="D40" s="722"/>
      <c r="E40" s="722"/>
      <c r="F40" s="724"/>
    </row>
    <row r="41" spans="1:6" ht="12.75">
      <c r="A41" s="721"/>
      <c r="B41" s="725" t="s">
        <v>48</v>
      </c>
      <c r="C41" s="723"/>
      <c r="D41" s="722"/>
      <c r="E41" s="722"/>
      <c r="F41" s="724"/>
    </row>
    <row r="42" spans="1:6" ht="13.5" thickBot="1">
      <c r="A42" s="734"/>
      <c r="B42" s="735"/>
      <c r="C42" s="736"/>
      <c r="D42" s="737"/>
      <c r="E42" s="737"/>
      <c r="F42" s="738"/>
    </row>
    <row r="43" spans="1:6" ht="12.75">
      <c r="A43" s="718" t="s">
        <v>362</v>
      </c>
      <c r="B43" s="727" t="s">
        <v>761</v>
      </c>
      <c r="C43" s="728"/>
      <c r="D43" s="728"/>
      <c r="E43" s="728"/>
      <c r="F43" s="729"/>
    </row>
    <row r="44" spans="1:6" ht="12.75">
      <c r="A44" s="718"/>
      <c r="B44" s="730" t="s">
        <v>44</v>
      </c>
      <c r="C44" s="728"/>
      <c r="D44" s="728">
        <v>7</v>
      </c>
      <c r="E44" s="728">
        <v>7</v>
      </c>
      <c r="F44" s="729">
        <v>7</v>
      </c>
    </row>
    <row r="45" spans="1:6" ht="38.25">
      <c r="A45" s="718"/>
      <c r="B45" s="731" t="s">
        <v>762</v>
      </c>
      <c r="C45" s="728"/>
      <c r="D45" s="732" t="s">
        <v>763</v>
      </c>
      <c r="E45" s="732" t="s">
        <v>763</v>
      </c>
      <c r="F45" s="733" t="s">
        <v>763</v>
      </c>
    </row>
    <row r="46" spans="1:6" ht="25.5">
      <c r="A46" s="721"/>
      <c r="B46" s="725" t="s">
        <v>38</v>
      </c>
      <c r="C46" s="723" t="s">
        <v>43</v>
      </c>
      <c r="D46" s="722">
        <v>450</v>
      </c>
      <c r="E46" s="722">
        <v>450</v>
      </c>
      <c r="F46" s="724">
        <v>450</v>
      </c>
    </row>
    <row r="47" spans="1:6" ht="25.5">
      <c r="A47" s="721"/>
      <c r="B47" s="725" t="s">
        <v>42</v>
      </c>
      <c r="C47" s="723" t="s">
        <v>43</v>
      </c>
      <c r="D47" s="722">
        <v>83</v>
      </c>
      <c r="E47" s="722">
        <v>83</v>
      </c>
      <c r="F47" s="724">
        <v>83</v>
      </c>
    </row>
    <row r="48" spans="1:6" ht="12.75">
      <c r="A48" s="721"/>
      <c r="B48" s="725" t="s">
        <v>45</v>
      </c>
      <c r="C48" s="723" t="s">
        <v>46</v>
      </c>
      <c r="D48" s="722">
        <v>112756</v>
      </c>
      <c r="E48" s="722">
        <v>112756</v>
      </c>
      <c r="F48" s="724">
        <v>112756</v>
      </c>
    </row>
    <row r="49" spans="1:6" ht="38.25">
      <c r="A49" s="721"/>
      <c r="B49" s="725" t="s">
        <v>39</v>
      </c>
      <c r="C49" s="723" t="s">
        <v>47</v>
      </c>
      <c r="D49" s="722">
        <v>1558</v>
      </c>
      <c r="E49" s="722">
        <v>1558</v>
      </c>
      <c r="F49" s="724">
        <v>1558</v>
      </c>
    </row>
    <row r="50" spans="1:6" ht="12.75">
      <c r="A50" s="721"/>
      <c r="B50" s="725" t="s">
        <v>48</v>
      </c>
      <c r="C50" s="723"/>
      <c r="D50" s="722"/>
      <c r="E50" s="722"/>
      <c r="F50" s="724"/>
    </row>
    <row r="51" spans="1:6" ht="12.75">
      <c r="A51" s="721"/>
      <c r="B51" s="725" t="s">
        <v>48</v>
      </c>
      <c r="C51" s="723"/>
      <c r="D51" s="722"/>
      <c r="E51" s="722"/>
      <c r="F51" s="724"/>
    </row>
    <row r="52" spans="1:6" ht="13.5" thickBot="1">
      <c r="A52" s="734"/>
      <c r="B52" s="735"/>
      <c r="C52" s="736"/>
      <c r="D52" s="737"/>
      <c r="E52" s="737"/>
      <c r="F52" s="738"/>
    </row>
    <row r="53" spans="1:6" ht="12.75">
      <c r="A53" s="718" t="s">
        <v>764</v>
      </c>
      <c r="B53" s="727" t="s">
        <v>765</v>
      </c>
      <c r="C53" s="728"/>
      <c r="D53" s="728"/>
      <c r="E53" s="728"/>
      <c r="F53" s="729"/>
    </row>
    <row r="54" spans="1:6" ht="12.75">
      <c r="A54" s="718"/>
      <c r="B54" s="730" t="s">
        <v>44</v>
      </c>
      <c r="C54" s="728"/>
      <c r="D54" s="728">
        <v>2</v>
      </c>
      <c r="E54" s="728">
        <v>2</v>
      </c>
      <c r="F54" s="729">
        <v>2</v>
      </c>
    </row>
    <row r="55" spans="1:6" ht="25.5">
      <c r="A55" s="718"/>
      <c r="B55" s="731" t="s">
        <v>766</v>
      </c>
      <c r="C55" s="728"/>
      <c r="D55" s="732" t="s">
        <v>767</v>
      </c>
      <c r="E55" s="732" t="s">
        <v>767</v>
      </c>
      <c r="F55" s="733" t="s">
        <v>767</v>
      </c>
    </row>
    <row r="56" spans="1:6" ht="25.5">
      <c r="A56" s="721"/>
      <c r="B56" s="725" t="s">
        <v>38</v>
      </c>
      <c r="C56" s="723" t="s">
        <v>43</v>
      </c>
      <c r="D56" s="722">
        <v>150</v>
      </c>
      <c r="E56" s="722">
        <v>150</v>
      </c>
      <c r="F56" s="724">
        <v>150</v>
      </c>
    </row>
    <row r="57" spans="1:6" ht="25.5">
      <c r="A57" s="721"/>
      <c r="B57" s="725" t="s">
        <v>42</v>
      </c>
      <c r="C57" s="723" t="s">
        <v>43</v>
      </c>
      <c r="D57" s="722">
        <v>95</v>
      </c>
      <c r="E57" s="722">
        <v>95</v>
      </c>
      <c r="F57" s="724">
        <v>95</v>
      </c>
    </row>
    <row r="58" spans="1:6" ht="12.75">
      <c r="A58" s="721"/>
      <c r="B58" s="725" t="s">
        <v>45</v>
      </c>
      <c r="C58" s="723" t="s">
        <v>46</v>
      </c>
      <c r="D58" s="722">
        <v>275780</v>
      </c>
      <c r="E58" s="722">
        <v>275780</v>
      </c>
      <c r="F58" s="724">
        <v>275780</v>
      </c>
    </row>
    <row r="59" spans="1:6" ht="38.25">
      <c r="A59" s="721"/>
      <c r="B59" s="725" t="s">
        <v>39</v>
      </c>
      <c r="C59" s="723" t="s">
        <v>47</v>
      </c>
      <c r="D59" s="722">
        <v>1492</v>
      </c>
      <c r="E59" s="722">
        <v>1492</v>
      </c>
      <c r="F59" s="724">
        <v>1492</v>
      </c>
    </row>
    <row r="60" spans="1:6" ht="12.75">
      <c r="A60" s="721"/>
      <c r="B60" s="725" t="s">
        <v>48</v>
      </c>
      <c r="C60" s="723"/>
      <c r="D60" s="722"/>
      <c r="E60" s="722"/>
      <c r="F60" s="724"/>
    </row>
    <row r="61" spans="1:6" ht="12.75">
      <c r="A61" s="721"/>
      <c r="B61" s="725" t="s">
        <v>48</v>
      </c>
      <c r="C61" s="723"/>
      <c r="D61" s="722"/>
      <c r="E61" s="722"/>
      <c r="F61" s="724"/>
    </row>
    <row r="62" spans="1:6" ht="13.5" thickBot="1">
      <c r="A62" s="734"/>
      <c r="B62" s="735"/>
      <c r="C62" s="736"/>
      <c r="D62" s="737"/>
      <c r="E62" s="737"/>
      <c r="F62" s="738"/>
    </row>
    <row r="65" spans="2:4" ht="12.75">
      <c r="B65" t="s">
        <v>737</v>
      </c>
      <c r="D65" t="s">
        <v>738</v>
      </c>
    </row>
  </sheetData>
  <sheetProtection/>
  <mergeCells count="2">
    <mergeCell ref="D4:F4"/>
    <mergeCell ref="E1:F1"/>
  </mergeCells>
  <printOptions/>
  <pageMargins left="0.33" right="0.43" top="0.56" bottom="0.55" header="0.5" footer="0.5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V5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125" style="86" customWidth="1"/>
    <col min="2" max="2" width="34.00390625" style="86" customWidth="1"/>
    <col min="3" max="3" width="8.875" style="86" customWidth="1"/>
    <col min="4" max="4" width="12.125" style="86" customWidth="1"/>
    <col min="5" max="5" width="9.875" style="86" customWidth="1"/>
    <col min="6" max="6" width="8.75390625" style="86" customWidth="1"/>
    <col min="7" max="7" width="8.625" style="86" customWidth="1"/>
    <col min="8" max="8" width="10.75390625" style="86" customWidth="1"/>
    <col min="9" max="9" width="8.125" style="86" customWidth="1"/>
    <col min="10" max="10" width="8.375" style="86" hidden="1" customWidth="1"/>
    <col min="11" max="11" width="8.125" style="86" hidden="1" customWidth="1"/>
    <col min="12" max="12" width="9.25390625" style="86" hidden="1" customWidth="1"/>
    <col min="13" max="13" width="7.625" style="86" hidden="1" customWidth="1"/>
    <col min="14" max="14" width="8.25390625" style="86" hidden="1" customWidth="1"/>
    <col min="15" max="15" width="7.25390625" style="86" hidden="1" customWidth="1"/>
    <col min="16" max="16" width="7.125" style="86" hidden="1" customWidth="1"/>
    <col min="17" max="17" width="9.00390625" style="86" hidden="1" customWidth="1"/>
    <col min="18" max="18" width="0" style="86" hidden="1" customWidth="1"/>
    <col min="19" max="20" width="9.125" style="86" customWidth="1"/>
    <col min="21" max="21" width="11.00390625" style="86" customWidth="1"/>
    <col min="22" max="22" width="10.875" style="86" customWidth="1"/>
    <col min="23" max="16384" width="9.125" style="86" customWidth="1"/>
  </cols>
  <sheetData>
    <row r="1" spans="1:9" ht="15.75">
      <c r="A1" s="862" t="s">
        <v>393</v>
      </c>
      <c r="B1" s="862"/>
      <c r="C1" s="862"/>
      <c r="D1" s="862"/>
      <c r="E1" s="862"/>
      <c r="F1" s="862"/>
      <c r="G1" s="862"/>
      <c r="H1" s="862"/>
      <c r="I1" s="862"/>
    </row>
    <row r="3" spans="1:22" ht="12.75">
      <c r="A3" s="863" t="s">
        <v>419</v>
      </c>
      <c r="B3" s="863"/>
      <c r="C3" s="863"/>
      <c r="D3" s="863"/>
      <c r="E3" s="863"/>
      <c r="F3" s="863"/>
      <c r="G3" s="863"/>
      <c r="H3" s="863"/>
      <c r="I3" s="863"/>
      <c r="J3" s="83"/>
      <c r="K3" s="83"/>
      <c r="M3" s="83"/>
      <c r="N3" s="84" t="s">
        <v>189</v>
      </c>
      <c r="O3" s="83"/>
      <c r="P3" s="83"/>
      <c r="Q3" s="83"/>
      <c r="T3" s="83"/>
      <c r="V3" s="170" t="s">
        <v>190</v>
      </c>
    </row>
    <row r="4" spans="1:17" ht="12.75">
      <c r="A4" s="863" t="s">
        <v>154</v>
      </c>
      <c r="B4" s="863"/>
      <c r="C4" s="863"/>
      <c r="D4" s="863"/>
      <c r="E4" s="863"/>
      <c r="F4" s="863"/>
      <c r="G4" s="863"/>
      <c r="H4" s="863"/>
      <c r="I4" s="863"/>
      <c r="J4" s="84"/>
      <c r="K4" s="83"/>
      <c r="L4" s="83"/>
      <c r="M4" s="83"/>
      <c r="N4" s="84" t="s">
        <v>192</v>
      </c>
      <c r="O4" s="83"/>
      <c r="P4" s="83"/>
      <c r="Q4" s="83"/>
    </row>
    <row r="5" spans="1:18" ht="12.75">
      <c r="A5" s="83"/>
      <c r="B5" s="85"/>
      <c r="C5" s="84"/>
      <c r="D5" s="85"/>
      <c r="E5" s="83"/>
      <c r="F5" s="83"/>
      <c r="G5" s="83"/>
      <c r="H5" s="861" t="s">
        <v>73</v>
      </c>
      <c r="I5" s="861"/>
      <c r="J5" s="84"/>
      <c r="K5" s="83"/>
      <c r="L5" s="83"/>
      <c r="M5" s="83"/>
      <c r="N5" s="83"/>
      <c r="O5" s="83"/>
      <c r="P5" s="83"/>
      <c r="Q5" s="83"/>
      <c r="R5" s="84"/>
    </row>
    <row r="6" spans="1:18" ht="13.5" thickBot="1">
      <c r="A6" s="83"/>
      <c r="B6" s="85"/>
      <c r="C6" s="84"/>
      <c r="D6" s="85"/>
      <c r="E6" s="83"/>
      <c r="F6" s="83"/>
      <c r="G6" s="83"/>
      <c r="H6" s="83"/>
      <c r="I6" s="83" t="s">
        <v>81</v>
      </c>
      <c r="J6" s="84"/>
      <c r="K6" s="83"/>
      <c r="L6" s="83"/>
      <c r="M6" s="83"/>
      <c r="N6" s="83"/>
      <c r="O6" s="83"/>
      <c r="P6" s="83"/>
      <c r="Q6" s="83"/>
      <c r="R6" s="84"/>
    </row>
    <row r="7" spans="1:22" ht="12.75">
      <c r="A7" s="87" t="s">
        <v>82</v>
      </c>
      <c r="B7" s="88"/>
      <c r="C7" s="89" t="s">
        <v>193</v>
      </c>
      <c r="D7" s="90" t="s">
        <v>194</v>
      </c>
      <c r="E7" s="89" t="s">
        <v>193</v>
      </c>
      <c r="F7" s="90" t="s">
        <v>195</v>
      </c>
      <c r="G7" s="90" t="s">
        <v>196</v>
      </c>
      <c r="H7" s="90" t="s">
        <v>197</v>
      </c>
      <c r="I7" s="91" t="s">
        <v>198</v>
      </c>
      <c r="J7" s="153" t="s">
        <v>199</v>
      </c>
      <c r="K7" s="90" t="s">
        <v>196</v>
      </c>
      <c r="L7" s="90" t="s">
        <v>197</v>
      </c>
      <c r="M7" s="90" t="s">
        <v>200</v>
      </c>
      <c r="N7" s="90" t="s">
        <v>201</v>
      </c>
      <c r="O7" s="146" t="s">
        <v>202</v>
      </c>
      <c r="P7" s="147"/>
      <c r="Q7" s="148" t="s">
        <v>203</v>
      </c>
      <c r="R7" s="90" t="s">
        <v>200</v>
      </c>
      <c r="S7" s="90" t="s">
        <v>195</v>
      </c>
      <c r="T7" s="90" t="s">
        <v>196</v>
      </c>
      <c r="U7" s="90" t="s">
        <v>197</v>
      </c>
      <c r="V7" s="91" t="s">
        <v>198</v>
      </c>
    </row>
    <row r="8" spans="1:22" ht="12.75">
      <c r="A8" s="92" t="s">
        <v>204</v>
      </c>
      <c r="B8" s="93" t="s">
        <v>205</v>
      </c>
      <c r="C8" s="94" t="s">
        <v>206</v>
      </c>
      <c r="D8" s="95" t="s">
        <v>207</v>
      </c>
      <c r="E8" s="94" t="s">
        <v>206</v>
      </c>
      <c r="F8" s="95" t="s">
        <v>219</v>
      </c>
      <c r="G8" s="95" t="s">
        <v>220</v>
      </c>
      <c r="H8" s="95" t="s">
        <v>221</v>
      </c>
      <c r="I8" s="96" t="s">
        <v>222</v>
      </c>
      <c r="J8" s="154" t="s">
        <v>223</v>
      </c>
      <c r="K8" s="95" t="s">
        <v>220</v>
      </c>
      <c r="L8" s="95" t="s">
        <v>224</v>
      </c>
      <c r="M8" s="95" t="s">
        <v>225</v>
      </c>
      <c r="N8" s="95" t="s">
        <v>226</v>
      </c>
      <c r="O8" s="95" t="s">
        <v>227</v>
      </c>
      <c r="P8" s="95" t="s">
        <v>228</v>
      </c>
      <c r="Q8" s="97" t="s">
        <v>229</v>
      </c>
      <c r="R8" s="95" t="s">
        <v>225</v>
      </c>
      <c r="S8" s="95" t="s">
        <v>219</v>
      </c>
      <c r="T8" s="95" t="s">
        <v>220</v>
      </c>
      <c r="U8" s="95" t="s">
        <v>221</v>
      </c>
      <c r="V8" s="96" t="s">
        <v>222</v>
      </c>
    </row>
    <row r="9" spans="1:22" ht="12.75">
      <c r="A9" s="92"/>
      <c r="B9" s="93"/>
      <c r="C9" s="93"/>
      <c r="D9" s="98" t="s">
        <v>230</v>
      </c>
      <c r="E9" s="94" t="s">
        <v>423</v>
      </c>
      <c r="F9" s="95" t="s">
        <v>231</v>
      </c>
      <c r="G9" s="95" t="s">
        <v>232</v>
      </c>
      <c r="H9" s="99" t="s">
        <v>233</v>
      </c>
      <c r="I9" s="96" t="s">
        <v>234</v>
      </c>
      <c r="J9" s="154" t="s">
        <v>235</v>
      </c>
      <c r="K9" s="95" t="s">
        <v>232</v>
      </c>
      <c r="L9" s="99" t="s">
        <v>233</v>
      </c>
      <c r="M9" s="95" t="s">
        <v>236</v>
      </c>
      <c r="N9" s="95" t="s">
        <v>237</v>
      </c>
      <c r="O9" s="95" t="s">
        <v>232</v>
      </c>
      <c r="P9" s="95" t="s">
        <v>219</v>
      </c>
      <c r="Q9" s="97" t="s">
        <v>219</v>
      </c>
      <c r="R9" s="95" t="s">
        <v>236</v>
      </c>
      <c r="S9" s="95" t="s">
        <v>238</v>
      </c>
      <c r="T9" s="95" t="s">
        <v>232</v>
      </c>
      <c r="U9" s="99" t="s">
        <v>233</v>
      </c>
      <c r="V9" s="96" t="s">
        <v>239</v>
      </c>
    </row>
    <row r="10" spans="1:22" ht="12.75">
      <c r="A10" s="92"/>
      <c r="B10" s="93"/>
      <c r="C10" s="93"/>
      <c r="D10" s="98" t="s">
        <v>240</v>
      </c>
      <c r="E10" s="94" t="s">
        <v>241</v>
      </c>
      <c r="F10" s="95" t="s">
        <v>242</v>
      </c>
      <c r="G10" s="95" t="s">
        <v>243</v>
      </c>
      <c r="H10" s="99" t="s">
        <v>244</v>
      </c>
      <c r="I10" s="96"/>
      <c r="J10" s="154" t="s">
        <v>245</v>
      </c>
      <c r="K10" s="95" t="s">
        <v>246</v>
      </c>
      <c r="L10" s="99" t="s">
        <v>244</v>
      </c>
      <c r="M10" s="95"/>
      <c r="N10" s="95" t="s">
        <v>232</v>
      </c>
      <c r="O10" s="97" t="s">
        <v>247</v>
      </c>
      <c r="P10" s="97" t="s">
        <v>248</v>
      </c>
      <c r="Q10" s="97" t="s">
        <v>249</v>
      </c>
      <c r="R10" s="95"/>
      <c r="S10" s="95" t="s">
        <v>250</v>
      </c>
      <c r="T10" s="95" t="s">
        <v>243</v>
      </c>
      <c r="U10" s="99" t="s">
        <v>244</v>
      </c>
      <c r="V10" s="96"/>
    </row>
    <row r="11" spans="1:22" ht="12.75">
      <c r="A11" s="92"/>
      <c r="B11" s="93"/>
      <c r="C11" s="93"/>
      <c r="D11" s="98" t="s">
        <v>251</v>
      </c>
      <c r="E11" s="97" t="s">
        <v>252</v>
      </c>
      <c r="F11" s="95"/>
      <c r="G11" s="95" t="s">
        <v>253</v>
      </c>
      <c r="H11" s="95" t="s">
        <v>254</v>
      </c>
      <c r="I11" s="96"/>
      <c r="J11" s="154"/>
      <c r="K11" s="95" t="s">
        <v>255</v>
      </c>
      <c r="L11" s="95" t="s">
        <v>256</v>
      </c>
      <c r="M11" s="95"/>
      <c r="N11" s="97" t="s">
        <v>247</v>
      </c>
      <c r="O11" s="95"/>
      <c r="P11" s="95"/>
      <c r="Q11" s="97" t="s">
        <v>257</v>
      </c>
      <c r="R11" s="95"/>
      <c r="S11" s="95"/>
      <c r="T11" s="95" t="s">
        <v>238</v>
      </c>
      <c r="U11" s="95" t="s">
        <v>238</v>
      </c>
      <c r="V11" s="96"/>
    </row>
    <row r="12" spans="1:22" ht="12.75">
      <c r="A12" s="100"/>
      <c r="B12" s="101"/>
      <c r="C12" s="101"/>
      <c r="D12" s="102" t="s">
        <v>258</v>
      </c>
      <c r="E12" s="102" t="s">
        <v>259</v>
      </c>
      <c r="F12" s="103"/>
      <c r="G12" s="104"/>
      <c r="H12" s="105"/>
      <c r="I12" s="106"/>
      <c r="J12" s="155"/>
      <c r="K12" s="105"/>
      <c r="L12" s="105"/>
      <c r="M12" s="105"/>
      <c r="N12" s="105" t="s">
        <v>260</v>
      </c>
      <c r="O12" s="107"/>
      <c r="P12" s="107"/>
      <c r="Q12" s="107" t="s">
        <v>261</v>
      </c>
      <c r="R12" s="105"/>
      <c r="S12" s="103"/>
      <c r="T12" s="105" t="s">
        <v>250</v>
      </c>
      <c r="U12" s="105" t="s">
        <v>250</v>
      </c>
      <c r="V12" s="106"/>
    </row>
    <row r="13" spans="1:22" ht="12.75">
      <c r="A13" s="149" t="s">
        <v>347</v>
      </c>
      <c r="B13" s="108" t="s">
        <v>262</v>
      </c>
      <c r="C13" s="174"/>
      <c r="D13" s="174"/>
      <c r="E13" s="174" t="s">
        <v>388</v>
      </c>
      <c r="F13" s="174" t="s">
        <v>388</v>
      </c>
      <c r="G13" s="174" t="s">
        <v>388</v>
      </c>
      <c r="H13" s="174" t="s">
        <v>388</v>
      </c>
      <c r="I13" s="174" t="s">
        <v>388</v>
      </c>
      <c r="J13" s="174"/>
      <c r="K13" s="174" t="s">
        <v>388</v>
      </c>
      <c r="L13" s="174" t="s">
        <v>424</v>
      </c>
      <c r="M13" s="174" t="s">
        <v>388</v>
      </c>
      <c r="N13" s="174"/>
      <c r="O13" s="174"/>
      <c r="P13" s="174"/>
      <c r="Q13" s="174"/>
      <c r="R13" s="174" t="s">
        <v>388</v>
      </c>
      <c r="S13" s="174" t="s">
        <v>388</v>
      </c>
      <c r="T13" s="174" t="s">
        <v>388</v>
      </c>
      <c r="U13" s="174" t="s">
        <v>388</v>
      </c>
      <c r="V13" s="175" t="s">
        <v>388</v>
      </c>
    </row>
    <row r="14" spans="1:22" ht="12.75">
      <c r="A14" s="149"/>
      <c r="B14" s="108" t="s">
        <v>263</v>
      </c>
      <c r="C14" s="174">
        <v>379000</v>
      </c>
      <c r="D14" s="174"/>
      <c r="E14" s="174" t="s">
        <v>89</v>
      </c>
      <c r="F14" s="174">
        <v>597600</v>
      </c>
      <c r="G14" s="174" t="s">
        <v>89</v>
      </c>
      <c r="H14" s="174" t="s">
        <v>89</v>
      </c>
      <c r="I14" s="174" t="s">
        <v>89</v>
      </c>
      <c r="J14" s="174"/>
      <c r="K14" s="174" t="s">
        <v>89</v>
      </c>
      <c r="L14" s="174" t="s">
        <v>89</v>
      </c>
      <c r="M14" s="174" t="s">
        <v>89</v>
      </c>
      <c r="N14" s="174"/>
      <c r="O14" s="174" t="s">
        <v>89</v>
      </c>
      <c r="P14" s="174" t="s">
        <v>89</v>
      </c>
      <c r="Q14" s="174" t="s">
        <v>89</v>
      </c>
      <c r="R14" s="174" t="s">
        <v>89</v>
      </c>
      <c r="S14" s="174"/>
      <c r="T14" s="174" t="s">
        <v>89</v>
      </c>
      <c r="U14" s="174" t="s">
        <v>89</v>
      </c>
      <c r="V14" s="175" t="s">
        <v>89</v>
      </c>
    </row>
    <row r="15" spans="1:22" ht="12.75">
      <c r="A15" s="149" t="s">
        <v>353</v>
      </c>
      <c r="B15" s="108" t="s">
        <v>264</v>
      </c>
      <c r="C15" s="174"/>
      <c r="D15" s="174"/>
      <c r="E15" s="174" t="s">
        <v>388</v>
      </c>
      <c r="F15" s="174"/>
      <c r="G15" s="174" t="s">
        <v>388</v>
      </c>
      <c r="H15" s="174" t="s">
        <v>388</v>
      </c>
      <c r="I15" s="174" t="s">
        <v>388</v>
      </c>
      <c r="J15" s="174"/>
      <c r="K15" s="174" t="s">
        <v>388</v>
      </c>
      <c r="L15" s="174" t="s">
        <v>388</v>
      </c>
      <c r="M15" s="174" t="s">
        <v>388</v>
      </c>
      <c r="N15" s="174"/>
      <c r="O15" s="174"/>
      <c r="P15" s="174"/>
      <c r="Q15" s="174"/>
      <c r="R15" s="174" t="s">
        <v>388</v>
      </c>
      <c r="S15" s="174"/>
      <c r="T15" s="174" t="s">
        <v>388</v>
      </c>
      <c r="U15" s="174" t="s">
        <v>388</v>
      </c>
      <c r="V15" s="175" t="s">
        <v>388</v>
      </c>
    </row>
    <row r="16" spans="1:22" ht="12.75">
      <c r="A16" s="149"/>
      <c r="B16" s="108" t="s">
        <v>265</v>
      </c>
      <c r="C16" s="174"/>
      <c r="D16" s="174"/>
      <c r="E16" s="174" t="s">
        <v>89</v>
      </c>
      <c r="F16" s="174">
        <v>-43700</v>
      </c>
      <c r="G16" s="174" t="s">
        <v>89</v>
      </c>
      <c r="H16" s="174" t="s">
        <v>89</v>
      </c>
      <c r="I16" s="174" t="s">
        <v>89</v>
      </c>
      <c r="J16" s="174"/>
      <c r="K16" s="174" t="s">
        <v>89</v>
      </c>
      <c r="L16" s="174" t="s">
        <v>89</v>
      </c>
      <c r="M16" s="174" t="s">
        <v>89</v>
      </c>
      <c r="N16" s="174"/>
      <c r="O16" s="174" t="s">
        <v>89</v>
      </c>
      <c r="P16" s="174" t="s">
        <v>89</v>
      </c>
      <c r="Q16" s="174" t="s">
        <v>89</v>
      </c>
      <c r="R16" s="174" t="s">
        <v>89</v>
      </c>
      <c r="S16" s="174"/>
      <c r="T16" s="174" t="s">
        <v>89</v>
      </c>
      <c r="U16" s="174" t="s">
        <v>89</v>
      </c>
      <c r="V16" s="175" t="s">
        <v>89</v>
      </c>
    </row>
    <row r="17" spans="1:22" ht="12.75">
      <c r="A17" s="149" t="s">
        <v>360</v>
      </c>
      <c r="B17" s="108" t="s">
        <v>266</v>
      </c>
      <c r="C17" s="174"/>
      <c r="D17" s="174"/>
      <c r="E17" s="174" t="s">
        <v>388</v>
      </c>
      <c r="F17" s="174"/>
      <c r="G17" s="174" t="s">
        <v>388</v>
      </c>
      <c r="H17" s="174" t="s">
        <v>388</v>
      </c>
      <c r="I17" s="174" t="s">
        <v>388</v>
      </c>
      <c r="J17" s="174"/>
      <c r="K17" s="174" t="s">
        <v>388</v>
      </c>
      <c r="L17" s="174" t="s">
        <v>267</v>
      </c>
      <c r="M17" s="174" t="s">
        <v>388</v>
      </c>
      <c r="N17" s="174"/>
      <c r="O17" s="174"/>
      <c r="P17" s="174"/>
      <c r="Q17" s="174"/>
      <c r="R17" s="174" t="s">
        <v>388</v>
      </c>
      <c r="S17" s="174"/>
      <c r="T17" s="174" t="s">
        <v>388</v>
      </c>
      <c r="U17" s="174" t="s">
        <v>388</v>
      </c>
      <c r="V17" s="175" t="s">
        <v>388</v>
      </c>
    </row>
    <row r="18" spans="1:22" ht="12.75">
      <c r="A18" s="149"/>
      <c r="B18" s="108" t="s">
        <v>268</v>
      </c>
      <c r="C18" s="174"/>
      <c r="D18" s="174"/>
      <c r="E18" s="174" t="s">
        <v>89</v>
      </c>
      <c r="F18" s="174">
        <v>0</v>
      </c>
      <c r="G18" s="174" t="s">
        <v>89</v>
      </c>
      <c r="H18" s="174" t="s">
        <v>89</v>
      </c>
      <c r="I18" s="174" t="s">
        <v>89</v>
      </c>
      <c r="J18" s="174"/>
      <c r="K18" s="174" t="s">
        <v>89</v>
      </c>
      <c r="L18" s="174" t="s">
        <v>89</v>
      </c>
      <c r="M18" s="174" t="s">
        <v>89</v>
      </c>
      <c r="N18" s="174"/>
      <c r="O18" s="174" t="s">
        <v>89</v>
      </c>
      <c r="P18" s="174" t="s">
        <v>89</v>
      </c>
      <c r="Q18" s="174" t="s">
        <v>89</v>
      </c>
      <c r="R18" s="174" t="s">
        <v>89</v>
      </c>
      <c r="S18" s="174"/>
      <c r="T18" s="174" t="s">
        <v>89</v>
      </c>
      <c r="U18" s="174" t="s">
        <v>89</v>
      </c>
      <c r="V18" s="175" t="s">
        <v>89</v>
      </c>
    </row>
    <row r="19" spans="1:22" ht="24">
      <c r="A19" s="150" t="s">
        <v>362</v>
      </c>
      <c r="B19" s="157" t="s">
        <v>397</v>
      </c>
      <c r="C19" s="174">
        <v>379000</v>
      </c>
      <c r="D19" s="174"/>
      <c r="E19" s="174"/>
      <c r="F19" s="174">
        <v>553900</v>
      </c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5"/>
    </row>
    <row r="20" spans="1:22" ht="18" customHeight="1">
      <c r="A20" s="150" t="s">
        <v>366</v>
      </c>
      <c r="B20" s="109" t="s">
        <v>398</v>
      </c>
      <c r="C20" s="174">
        <v>113000</v>
      </c>
      <c r="D20" s="174"/>
      <c r="E20" s="174" t="s">
        <v>89</v>
      </c>
      <c r="F20" s="174">
        <v>160170</v>
      </c>
      <c r="G20" s="174" t="s">
        <v>89</v>
      </c>
      <c r="H20" s="174" t="s">
        <v>89</v>
      </c>
      <c r="I20" s="174" t="s">
        <v>89</v>
      </c>
      <c r="J20" s="174"/>
      <c r="K20" s="174" t="s">
        <v>89</v>
      </c>
      <c r="L20" s="174" t="s">
        <v>89</v>
      </c>
      <c r="M20" s="174" t="s">
        <v>89</v>
      </c>
      <c r="N20" s="174"/>
      <c r="O20" s="174" t="s">
        <v>89</v>
      </c>
      <c r="P20" s="174" t="s">
        <v>89</v>
      </c>
      <c r="Q20" s="174" t="s">
        <v>89</v>
      </c>
      <c r="R20" s="174" t="s">
        <v>89</v>
      </c>
      <c r="S20" s="174"/>
      <c r="T20" s="174" t="s">
        <v>89</v>
      </c>
      <c r="U20" s="174" t="s">
        <v>89</v>
      </c>
      <c r="V20" s="175" t="s">
        <v>89</v>
      </c>
    </row>
    <row r="21" spans="1:22" ht="36" customHeight="1">
      <c r="A21" s="150" t="s">
        <v>367</v>
      </c>
      <c r="B21" s="109" t="s">
        <v>269</v>
      </c>
      <c r="C21" s="174"/>
      <c r="D21" s="174"/>
      <c r="E21" s="174" t="s">
        <v>89</v>
      </c>
      <c r="F21" s="174">
        <v>6000</v>
      </c>
      <c r="G21" s="174" t="s">
        <v>89</v>
      </c>
      <c r="H21" s="174" t="s">
        <v>89</v>
      </c>
      <c r="I21" s="174" t="s">
        <v>89</v>
      </c>
      <c r="J21" s="174"/>
      <c r="K21" s="174" t="s">
        <v>89</v>
      </c>
      <c r="L21" s="174" t="s">
        <v>89</v>
      </c>
      <c r="M21" s="174" t="s">
        <v>89</v>
      </c>
      <c r="N21" s="174"/>
      <c r="O21" s="174" t="s">
        <v>89</v>
      </c>
      <c r="P21" s="174" t="s">
        <v>89</v>
      </c>
      <c r="Q21" s="174" t="s">
        <v>89</v>
      </c>
      <c r="R21" s="174" t="s">
        <v>89</v>
      </c>
      <c r="S21" s="174"/>
      <c r="T21" s="174" t="s">
        <v>89</v>
      </c>
      <c r="U21" s="174" t="s">
        <v>89</v>
      </c>
      <c r="V21" s="175" t="s">
        <v>89</v>
      </c>
    </row>
    <row r="22" spans="1:22" ht="23.25" customHeight="1">
      <c r="A22" s="150" t="s">
        <v>368</v>
      </c>
      <c r="B22" s="109" t="s">
        <v>270</v>
      </c>
      <c r="C22" s="174"/>
      <c r="D22" s="174"/>
      <c r="E22" s="174" t="s">
        <v>89</v>
      </c>
      <c r="F22" s="174"/>
      <c r="G22" s="174" t="s">
        <v>89</v>
      </c>
      <c r="H22" s="174" t="s">
        <v>89</v>
      </c>
      <c r="I22" s="174" t="s">
        <v>89</v>
      </c>
      <c r="J22" s="174"/>
      <c r="K22" s="174" t="s">
        <v>89</v>
      </c>
      <c r="L22" s="174" t="s">
        <v>89</v>
      </c>
      <c r="M22" s="174" t="s">
        <v>89</v>
      </c>
      <c r="N22" s="174"/>
      <c r="O22" s="174" t="s">
        <v>89</v>
      </c>
      <c r="P22" s="174" t="s">
        <v>89</v>
      </c>
      <c r="Q22" s="174" t="s">
        <v>89</v>
      </c>
      <c r="R22" s="174" t="s">
        <v>89</v>
      </c>
      <c r="S22" s="174"/>
      <c r="T22" s="174" t="s">
        <v>89</v>
      </c>
      <c r="U22" s="174" t="s">
        <v>89</v>
      </c>
      <c r="V22" s="175" t="s">
        <v>89</v>
      </c>
    </row>
    <row r="23" spans="1:22" ht="24.75" customHeight="1">
      <c r="A23" s="150" t="s">
        <v>369</v>
      </c>
      <c r="B23" s="109" t="s">
        <v>271</v>
      </c>
      <c r="C23" s="174">
        <v>265231</v>
      </c>
      <c r="D23" s="174">
        <v>265231</v>
      </c>
      <c r="E23" s="174" t="s">
        <v>89</v>
      </c>
      <c r="F23" s="174">
        <v>387730</v>
      </c>
      <c r="G23" s="174" t="s">
        <v>89</v>
      </c>
      <c r="H23" s="174">
        <v>370698</v>
      </c>
      <c r="I23" s="174" t="s">
        <v>89</v>
      </c>
      <c r="J23" s="174"/>
      <c r="K23" s="174" t="s">
        <v>89</v>
      </c>
      <c r="L23" s="174"/>
      <c r="M23" s="174" t="s">
        <v>89</v>
      </c>
      <c r="N23" s="174"/>
      <c r="O23" s="174" t="s">
        <v>89</v>
      </c>
      <c r="P23" s="174" t="s">
        <v>89</v>
      </c>
      <c r="Q23" s="174" t="s">
        <v>388</v>
      </c>
      <c r="R23" s="174" t="s">
        <v>89</v>
      </c>
      <c r="S23" s="174">
        <v>110685</v>
      </c>
      <c r="T23" s="174" t="s">
        <v>89</v>
      </c>
      <c r="U23" s="174"/>
      <c r="V23" s="175" t="s">
        <v>89</v>
      </c>
    </row>
    <row r="24" spans="1:22" ht="18" customHeight="1">
      <c r="A24" s="150" t="s">
        <v>370</v>
      </c>
      <c r="B24" s="109" t="s">
        <v>272</v>
      </c>
      <c r="C24" s="174">
        <v>8055</v>
      </c>
      <c r="D24" s="174">
        <v>265231</v>
      </c>
      <c r="E24" s="174">
        <v>269031</v>
      </c>
      <c r="F24" s="174" t="s">
        <v>89</v>
      </c>
      <c r="G24" s="174">
        <v>253721</v>
      </c>
      <c r="H24" s="174"/>
      <c r="I24" s="174">
        <v>-350364</v>
      </c>
      <c r="J24" s="174" t="s">
        <v>89</v>
      </c>
      <c r="K24" s="174"/>
      <c r="L24" s="174"/>
      <c r="M24" s="174"/>
      <c r="N24" s="174"/>
      <c r="O24" s="174"/>
      <c r="P24" s="174"/>
      <c r="Q24" s="174"/>
      <c r="R24" s="174"/>
      <c r="S24" s="174" t="s">
        <v>89</v>
      </c>
      <c r="T24" s="174">
        <v>110685</v>
      </c>
      <c r="U24" s="174"/>
      <c r="V24" s="175">
        <v>1564</v>
      </c>
    </row>
    <row r="25" spans="1:22" ht="15" customHeight="1">
      <c r="A25" s="150" t="s">
        <v>371</v>
      </c>
      <c r="B25" s="109" t="s">
        <v>273</v>
      </c>
      <c r="C25" s="174">
        <v>8055</v>
      </c>
      <c r="D25" s="174">
        <v>12279</v>
      </c>
      <c r="E25" s="174">
        <v>20334</v>
      </c>
      <c r="F25" s="174" t="s">
        <v>89</v>
      </c>
      <c r="G25" s="174">
        <v>0</v>
      </c>
      <c r="H25" s="174"/>
      <c r="I25" s="174">
        <v>-20334</v>
      </c>
      <c r="J25" s="174" t="s">
        <v>89</v>
      </c>
      <c r="K25" s="174"/>
      <c r="L25" s="174"/>
      <c r="M25" s="174"/>
      <c r="N25" s="174"/>
      <c r="O25" s="174"/>
      <c r="P25" s="174"/>
      <c r="Q25" s="174"/>
      <c r="R25" s="174"/>
      <c r="S25" s="174" t="s">
        <v>89</v>
      </c>
      <c r="T25" s="174"/>
      <c r="U25" s="174"/>
      <c r="V25" s="175">
        <v>-20334</v>
      </c>
    </row>
    <row r="26" spans="1:22" ht="15.75" customHeight="1">
      <c r="A26" s="150" t="s">
        <v>374</v>
      </c>
      <c r="B26" s="109" t="s">
        <v>274</v>
      </c>
      <c r="C26" s="174"/>
      <c r="D26" s="174">
        <v>202302</v>
      </c>
      <c r="E26" s="174">
        <v>202302</v>
      </c>
      <c r="F26" s="174" t="s">
        <v>89</v>
      </c>
      <c r="G26" s="174">
        <v>202302</v>
      </c>
      <c r="H26" s="174">
        <v>277000</v>
      </c>
      <c r="I26" s="174">
        <v>-277000</v>
      </c>
      <c r="J26" s="174" t="s">
        <v>89</v>
      </c>
      <c r="K26" s="174"/>
      <c r="L26" s="174"/>
      <c r="M26" s="174"/>
      <c r="N26" s="174"/>
      <c r="O26" s="174"/>
      <c r="P26" s="174"/>
      <c r="Q26" s="174"/>
      <c r="R26" s="174"/>
      <c r="S26" s="174" t="s">
        <v>89</v>
      </c>
      <c r="T26" s="174">
        <v>72320</v>
      </c>
      <c r="U26" s="174"/>
      <c r="V26" s="175">
        <v>129982</v>
      </c>
    </row>
    <row r="27" spans="1:22" ht="12.75" hidden="1">
      <c r="A27" s="150"/>
      <c r="B27" s="109" t="s">
        <v>275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</row>
    <row r="28" spans="1:22" ht="12.75">
      <c r="A28" s="150"/>
      <c r="B28" s="109" t="s">
        <v>276</v>
      </c>
      <c r="C28" s="174"/>
      <c r="D28" s="174"/>
      <c r="E28" s="174"/>
      <c r="F28" s="174"/>
      <c r="G28" s="174"/>
      <c r="H28" s="174">
        <v>146060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>
        <v>40400</v>
      </c>
      <c r="U28" s="174"/>
      <c r="V28" s="175"/>
    </row>
    <row r="29" spans="1:22" ht="15" customHeight="1">
      <c r="A29" s="158"/>
      <c r="B29" s="109" t="s">
        <v>287</v>
      </c>
      <c r="C29" s="174"/>
      <c r="D29" s="174"/>
      <c r="E29" s="174"/>
      <c r="F29" s="174"/>
      <c r="G29" s="174"/>
      <c r="H29" s="174">
        <v>30000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>
        <v>8650</v>
      </c>
      <c r="U29" s="174"/>
      <c r="V29" s="175"/>
    </row>
    <row r="30" spans="1:22" ht="23.25" customHeight="1">
      <c r="A30" s="158" t="s">
        <v>375</v>
      </c>
      <c r="B30" s="109" t="s">
        <v>288</v>
      </c>
      <c r="C30" s="174"/>
      <c r="D30" s="174" t="s">
        <v>342</v>
      </c>
      <c r="E30" s="174"/>
      <c r="F30" s="174" t="s">
        <v>89</v>
      </c>
      <c r="G30" s="174"/>
      <c r="H30" s="174" t="s">
        <v>342</v>
      </c>
      <c r="I30" s="174"/>
      <c r="J30" s="174" t="s">
        <v>89</v>
      </c>
      <c r="K30" s="174"/>
      <c r="L30" s="174"/>
      <c r="M30" s="174"/>
      <c r="N30" s="174"/>
      <c r="O30" s="174"/>
      <c r="P30" s="174"/>
      <c r="Q30" s="174"/>
      <c r="R30" s="174"/>
      <c r="S30" s="174" t="s">
        <v>89</v>
      </c>
      <c r="T30" s="174"/>
      <c r="U30" s="174"/>
      <c r="V30" s="175"/>
    </row>
    <row r="31" spans="1:22" ht="13.5" customHeight="1">
      <c r="A31" s="150"/>
      <c r="B31" s="109" t="s">
        <v>289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</row>
    <row r="32" spans="1:22" ht="23.25" customHeight="1">
      <c r="A32" s="150"/>
      <c r="B32" s="109" t="s">
        <v>290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5"/>
    </row>
    <row r="33" spans="1:22" ht="15" customHeight="1">
      <c r="A33" s="150" t="s">
        <v>376</v>
      </c>
      <c r="B33" s="109" t="s">
        <v>291</v>
      </c>
      <c r="C33" s="174"/>
      <c r="D33" s="174">
        <v>24233</v>
      </c>
      <c r="E33" s="174">
        <v>24233</v>
      </c>
      <c r="F33" s="174" t="s">
        <v>89</v>
      </c>
      <c r="G33" s="174">
        <v>24233</v>
      </c>
      <c r="H33" s="174">
        <v>50939</v>
      </c>
      <c r="I33" s="174">
        <v>-50939</v>
      </c>
      <c r="J33" s="174" t="s">
        <v>89</v>
      </c>
      <c r="K33" s="174"/>
      <c r="L33" s="174"/>
      <c r="M33" s="174"/>
      <c r="N33" s="174"/>
      <c r="O33" s="174"/>
      <c r="P33" s="174"/>
      <c r="Q33" s="174"/>
      <c r="R33" s="174"/>
      <c r="S33" s="174" t="s">
        <v>89</v>
      </c>
      <c r="T33" s="174">
        <v>11979</v>
      </c>
      <c r="U33" s="174"/>
      <c r="V33" s="175">
        <v>12254</v>
      </c>
    </row>
    <row r="34" spans="1:22" ht="25.5" customHeight="1">
      <c r="A34" s="150"/>
      <c r="B34" s="109" t="s">
        <v>292</v>
      </c>
      <c r="C34" s="174"/>
      <c r="D34" s="174">
        <v>3656</v>
      </c>
      <c r="E34" s="174">
        <v>3656</v>
      </c>
      <c r="F34" s="174"/>
      <c r="G34" s="174">
        <v>3656</v>
      </c>
      <c r="H34" s="174">
        <v>6911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>
        <v>1503</v>
      </c>
      <c r="U34" s="174"/>
      <c r="V34" s="175"/>
    </row>
    <row r="35" spans="1:22" ht="15" customHeight="1">
      <c r="A35" s="150"/>
      <c r="B35" s="109" t="s">
        <v>293</v>
      </c>
      <c r="C35" s="174"/>
      <c r="D35" s="174">
        <v>16322</v>
      </c>
      <c r="E35" s="174">
        <v>16322</v>
      </c>
      <c r="F35" s="174"/>
      <c r="G35" s="174">
        <v>16322</v>
      </c>
      <c r="H35" s="174">
        <v>22655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>
        <v>5654</v>
      </c>
      <c r="U35" s="174">
        <v>5654</v>
      </c>
      <c r="V35" s="175"/>
    </row>
    <row r="36" spans="1:22" ht="16.5" customHeight="1">
      <c r="A36" s="150"/>
      <c r="B36" s="109" t="s">
        <v>294</v>
      </c>
      <c r="C36" s="174"/>
      <c r="D36" s="174">
        <v>4255</v>
      </c>
      <c r="E36" s="174">
        <v>4255</v>
      </c>
      <c r="F36" s="174" t="s">
        <v>89</v>
      </c>
      <c r="G36" s="174">
        <v>4255</v>
      </c>
      <c r="H36" s="174">
        <v>9225</v>
      </c>
      <c r="I36" s="174"/>
      <c r="J36" s="174" t="s">
        <v>89</v>
      </c>
      <c r="K36" s="174"/>
      <c r="L36" s="174"/>
      <c r="M36" s="174"/>
      <c r="N36" s="174"/>
      <c r="O36" s="174"/>
      <c r="P36" s="174"/>
      <c r="Q36" s="174"/>
      <c r="R36" s="174"/>
      <c r="S36" s="174" t="s">
        <v>89</v>
      </c>
      <c r="T36" s="174">
        <v>1564</v>
      </c>
      <c r="U36" s="174" t="s">
        <v>342</v>
      </c>
      <c r="V36" s="175"/>
    </row>
    <row r="37" spans="1:22" ht="23.25" customHeight="1">
      <c r="A37" s="150" t="s">
        <v>296</v>
      </c>
      <c r="B37" s="109" t="s">
        <v>399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5"/>
    </row>
    <row r="38" spans="1:22" ht="23.25" customHeight="1">
      <c r="A38" s="158"/>
      <c r="B38" s="109" t="s">
        <v>400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5"/>
    </row>
    <row r="39" spans="1:22" ht="15" customHeight="1">
      <c r="A39" s="150" t="s">
        <v>298</v>
      </c>
      <c r="B39" s="109" t="s">
        <v>295</v>
      </c>
      <c r="C39" s="174"/>
      <c r="D39" s="174">
        <v>27186</v>
      </c>
      <c r="E39" s="174">
        <v>27186</v>
      </c>
      <c r="F39" s="174" t="s">
        <v>89</v>
      </c>
      <c r="G39" s="174">
        <v>27186</v>
      </c>
      <c r="H39" s="174">
        <v>42759</v>
      </c>
      <c r="I39" s="174">
        <v>-42759</v>
      </c>
      <c r="J39" s="174" t="s">
        <v>89</v>
      </c>
      <c r="K39" s="174"/>
      <c r="L39" s="174"/>
      <c r="M39" s="174"/>
      <c r="N39" s="174"/>
      <c r="O39" s="174"/>
      <c r="P39" s="174"/>
      <c r="Q39" s="174"/>
      <c r="R39" s="174"/>
      <c r="S39" s="174" t="s">
        <v>89</v>
      </c>
      <c r="T39" s="174">
        <v>21386</v>
      </c>
      <c r="U39" s="174"/>
      <c r="V39" s="175">
        <v>5800</v>
      </c>
    </row>
    <row r="40" spans="1:22" ht="12.75">
      <c r="A40" s="150" t="s">
        <v>300</v>
      </c>
      <c r="B40" s="109" t="s">
        <v>297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5"/>
    </row>
    <row r="41" spans="1:22" ht="12.75" customHeight="1">
      <c r="A41" s="158" t="s">
        <v>390</v>
      </c>
      <c r="B41" s="109" t="s">
        <v>299</v>
      </c>
      <c r="C41" s="174"/>
      <c r="D41" s="174"/>
      <c r="E41" s="174"/>
      <c r="F41" s="174"/>
      <c r="G41" s="174"/>
      <c r="H41" s="174"/>
      <c r="I41" s="174">
        <v>387730</v>
      </c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5">
        <v>110685</v>
      </c>
    </row>
    <row r="42" spans="1:22" ht="17.25" customHeight="1" thickBot="1">
      <c r="A42" s="151" t="s">
        <v>391</v>
      </c>
      <c r="B42" s="110" t="s">
        <v>301</v>
      </c>
      <c r="C42" s="177">
        <v>269031</v>
      </c>
      <c r="D42" s="177"/>
      <c r="E42" s="177">
        <v>269031</v>
      </c>
      <c r="F42" s="177" t="s">
        <v>89</v>
      </c>
      <c r="G42" s="177"/>
      <c r="H42" s="177"/>
      <c r="I42" s="177">
        <v>32342</v>
      </c>
      <c r="J42" s="177" t="s">
        <v>388</v>
      </c>
      <c r="K42" s="177"/>
      <c r="L42" s="177"/>
      <c r="M42" s="177"/>
      <c r="N42" s="177"/>
      <c r="O42" s="177"/>
      <c r="P42" s="177"/>
      <c r="Q42" s="177"/>
      <c r="R42" s="177"/>
      <c r="S42" s="177" t="s">
        <v>89</v>
      </c>
      <c r="T42" s="177"/>
      <c r="U42" s="177"/>
      <c r="V42" s="176">
        <v>274031</v>
      </c>
    </row>
    <row r="43" spans="1:17" ht="12.75">
      <c r="A43" s="152"/>
      <c r="B43" s="83"/>
      <c r="C43" s="83"/>
      <c r="D43" s="83"/>
      <c r="E43" s="83"/>
      <c r="F43" s="83"/>
      <c r="G43" s="111"/>
      <c r="H43" s="112" t="s">
        <v>302</v>
      </c>
      <c r="I43" s="113">
        <f>E42-G42+H42</f>
        <v>269031</v>
      </c>
      <c r="J43" s="83"/>
      <c r="K43" s="83"/>
      <c r="L43" s="83"/>
      <c r="M43" s="114">
        <f>I42-K42+L42</f>
        <v>32342</v>
      </c>
      <c r="N43" s="83"/>
      <c r="O43" s="83"/>
      <c r="P43" s="83"/>
      <c r="Q43" s="83"/>
    </row>
    <row r="44" spans="1:18" ht="12.75">
      <c r="A44" s="83"/>
      <c r="B44" s="83"/>
      <c r="C44" s="83"/>
      <c r="D44" s="83"/>
      <c r="E44" s="83"/>
      <c r="F44" s="83"/>
      <c r="G44" s="83"/>
      <c r="I44" s="113"/>
      <c r="J44" s="83"/>
      <c r="K44" s="83"/>
      <c r="M44" s="83"/>
      <c r="N44" s="83"/>
      <c r="O44" s="83"/>
      <c r="P44" s="83"/>
      <c r="Q44" s="83"/>
      <c r="R44" s="83" t="s">
        <v>303</v>
      </c>
    </row>
    <row r="45" spans="1:18" ht="12.75">
      <c r="A45" s="83"/>
      <c r="B45" s="83"/>
      <c r="C45" s="83"/>
      <c r="D45" s="83"/>
      <c r="E45" s="83"/>
      <c r="F45" s="83"/>
      <c r="G45" s="83"/>
      <c r="I45" s="83"/>
      <c r="J45" s="83"/>
      <c r="K45" s="83"/>
      <c r="M45" s="83"/>
      <c r="N45" s="83"/>
      <c r="O45" s="83"/>
      <c r="P45" s="83"/>
      <c r="Q45" s="83"/>
      <c r="R45" s="83" t="s">
        <v>304</v>
      </c>
    </row>
    <row r="46" spans="1:18" ht="12.75">
      <c r="A46" s="83"/>
      <c r="B46" s="83"/>
      <c r="C46" s="83"/>
      <c r="D46" s="83"/>
      <c r="E46" s="83"/>
      <c r="F46" s="83"/>
      <c r="G46" s="83"/>
      <c r="I46" s="83"/>
      <c r="J46" s="83"/>
      <c r="K46" s="83"/>
      <c r="M46" s="83"/>
      <c r="N46" s="83"/>
      <c r="O46" s="83"/>
      <c r="P46" s="83"/>
      <c r="Q46" s="83"/>
      <c r="R46" s="83" t="s">
        <v>305</v>
      </c>
    </row>
    <row r="47" spans="1:18" ht="12.75">
      <c r="A47" s="83"/>
      <c r="D47" s="83"/>
      <c r="E47" s="83"/>
      <c r="F47" s="83"/>
      <c r="G47" s="83"/>
      <c r="I47" s="83"/>
      <c r="J47" s="83"/>
      <c r="K47" s="83"/>
      <c r="M47" s="83"/>
      <c r="N47" s="83"/>
      <c r="O47" s="83"/>
      <c r="P47" s="83"/>
      <c r="Q47" s="83"/>
      <c r="R47" s="83" t="s">
        <v>306</v>
      </c>
    </row>
    <row r="48" spans="1:17" ht="12.75">
      <c r="A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</sheetData>
  <sheetProtection/>
  <mergeCells count="4">
    <mergeCell ref="H5:I5"/>
    <mergeCell ref="A1:I1"/>
    <mergeCell ref="A3:I3"/>
    <mergeCell ref="A4:I4"/>
  </mergeCells>
  <printOptions/>
  <pageMargins left="0.46" right="0.1968503937007874" top="0.31496062992125984" bottom="0.2362204724409449" header="0.1968503937007874" footer="0.1968503937007874"/>
  <pageSetup horizontalDpi="600" verticalDpi="600" orientation="landscape" paperSize="9" scale="80" r:id="rId1"/>
  <headerFooter alignWithMargins="0">
    <oddFooter xml:space="preserve">&amp;R63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6"/>
  <dimension ref="A1:R99"/>
  <sheetViews>
    <sheetView zoomScalePageLayoutView="0" workbookViewId="0" topLeftCell="A1">
      <selection activeCell="A1" sqref="A1:E1"/>
    </sheetView>
  </sheetViews>
  <sheetFormatPr defaultColWidth="8.375" defaultRowHeight="12.75" outlineLevelRow="1" outlineLevelCol="1"/>
  <cols>
    <col min="1" max="1" width="6.75390625" style="63" customWidth="1"/>
    <col min="2" max="2" width="55.75390625" style="64" customWidth="1"/>
    <col min="3" max="3" width="10.25390625" style="65" hidden="1" customWidth="1" outlineLevel="1"/>
    <col min="4" max="4" width="11.875" style="66" hidden="1" customWidth="1" outlineLevel="1"/>
    <col min="5" max="5" width="9.625" style="22" hidden="1" customWidth="1" outlineLevel="1"/>
    <col min="6" max="6" width="10.875" style="20" customWidth="1" collapsed="1"/>
    <col min="7" max="7" width="10.875" style="20" customWidth="1"/>
    <col min="8" max="8" width="13.00390625" style="20" customWidth="1"/>
    <col min="9" max="9" width="10.875" style="20" customWidth="1"/>
    <col min="10" max="10" width="8.75390625" style="20" hidden="1" customWidth="1"/>
    <col min="11" max="11" width="7.875" style="20" hidden="1" customWidth="1"/>
    <col min="12" max="12" width="7.75390625" style="20" hidden="1" customWidth="1"/>
    <col min="13" max="13" width="8.00390625" style="20" customWidth="1"/>
    <col min="14" max="14" width="10.00390625" style="22" customWidth="1"/>
    <col min="15" max="16" width="10.375" style="22" customWidth="1"/>
    <col min="17" max="17" width="3.875" style="21" customWidth="1"/>
    <col min="18" max="18" width="6.25390625" style="23" customWidth="1"/>
    <col min="19" max="16384" width="8.375" style="21" customWidth="1"/>
  </cols>
  <sheetData>
    <row r="1" spans="1:5" s="24" customFormat="1" ht="12.75" customHeight="1">
      <c r="A1" s="865"/>
      <c r="B1" s="865"/>
      <c r="C1" s="865"/>
      <c r="D1" s="865"/>
      <c r="E1" s="865"/>
    </row>
    <row r="2" spans="1:5" s="24" customFormat="1" ht="12.75" customHeight="1">
      <c r="A2" s="865"/>
      <c r="B2" s="865"/>
      <c r="C2" s="865"/>
      <c r="D2" s="865"/>
      <c r="E2" s="865"/>
    </row>
    <row r="3" spans="1:16" s="24" customFormat="1" ht="31.5" customHeight="1">
      <c r="A3" s="866" t="s">
        <v>75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</row>
    <row r="4" spans="13:18" s="25" customFormat="1" ht="18" customHeight="1">
      <c r="M4" s="864" t="s">
        <v>74</v>
      </c>
      <c r="N4" s="864"/>
      <c r="O4" s="864"/>
      <c r="P4" s="864"/>
      <c r="R4" s="26"/>
    </row>
    <row r="5" spans="1:18" s="29" customFormat="1" ht="1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 t="s">
        <v>81</v>
      </c>
      <c r="R5" s="30"/>
    </row>
    <row r="6" spans="1:18" s="35" customFormat="1" ht="43.5" customHeight="1">
      <c r="A6" s="31" t="s">
        <v>82</v>
      </c>
      <c r="B6" s="32" t="s">
        <v>83</v>
      </c>
      <c r="C6" s="33" t="s">
        <v>84</v>
      </c>
      <c r="D6" s="34" t="s">
        <v>85</v>
      </c>
      <c r="E6" s="34" t="s">
        <v>86</v>
      </c>
      <c r="F6" s="179" t="s">
        <v>421</v>
      </c>
      <c r="G6" s="179" t="s">
        <v>372</v>
      </c>
      <c r="H6" s="179" t="s">
        <v>409</v>
      </c>
      <c r="I6" s="179" t="s">
        <v>373</v>
      </c>
      <c r="J6" s="179" t="s">
        <v>336</v>
      </c>
      <c r="K6" s="179" t="s">
        <v>385</v>
      </c>
      <c r="L6" s="179" t="s">
        <v>87</v>
      </c>
      <c r="M6" s="179" t="s">
        <v>107</v>
      </c>
      <c r="N6" s="180" t="s">
        <v>108</v>
      </c>
      <c r="O6" s="179" t="s">
        <v>106</v>
      </c>
      <c r="P6" s="181" t="s">
        <v>410</v>
      </c>
      <c r="R6" s="36"/>
    </row>
    <row r="7" spans="1:18" s="37" customFormat="1" ht="13.5" customHeight="1">
      <c r="A7" s="140">
        <v>1</v>
      </c>
      <c r="B7" s="141">
        <v>2</v>
      </c>
      <c r="C7" s="142">
        <v>3</v>
      </c>
      <c r="D7" s="143">
        <v>4</v>
      </c>
      <c r="E7" s="143">
        <v>5</v>
      </c>
      <c r="F7" s="144">
        <v>3</v>
      </c>
      <c r="G7" s="144">
        <v>4</v>
      </c>
      <c r="H7" s="144">
        <v>5</v>
      </c>
      <c r="I7" s="144">
        <v>6</v>
      </c>
      <c r="J7" s="144">
        <v>7</v>
      </c>
      <c r="K7" s="144">
        <v>8</v>
      </c>
      <c r="L7" s="144">
        <v>9</v>
      </c>
      <c r="M7" s="144">
        <v>7</v>
      </c>
      <c r="N7" s="143">
        <v>8</v>
      </c>
      <c r="O7" s="144">
        <v>9</v>
      </c>
      <c r="P7" s="145">
        <v>10</v>
      </c>
      <c r="R7" s="38"/>
    </row>
    <row r="8" spans="1:18" s="37" customFormat="1" ht="13.5" customHeight="1">
      <c r="A8" s="115" t="s">
        <v>347</v>
      </c>
      <c r="B8" s="116" t="s">
        <v>88</v>
      </c>
      <c r="C8" s="47" t="e">
        <f>D8+E8+#REF!+P8</f>
        <v>#REF!</v>
      </c>
      <c r="D8" s="44">
        <f>D13+D14</f>
        <v>0</v>
      </c>
      <c r="E8" s="44">
        <f>E13+E14</f>
        <v>0</v>
      </c>
      <c r="F8" s="171">
        <v>8055</v>
      </c>
      <c r="G8" s="171"/>
      <c r="H8" s="171"/>
      <c r="I8" s="171"/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8055</v>
      </c>
      <c r="R8" s="38"/>
    </row>
    <row r="9" spans="1:18" s="37" customFormat="1" ht="13.5" customHeight="1">
      <c r="A9" s="115"/>
      <c r="B9" s="182" t="s">
        <v>90</v>
      </c>
      <c r="C9" s="47"/>
      <c r="D9" s="44"/>
      <c r="E9" s="44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83"/>
      <c r="R9" s="38"/>
    </row>
    <row r="10" spans="1:18" s="37" customFormat="1" ht="13.5" customHeight="1">
      <c r="A10" s="115"/>
      <c r="B10" s="182" t="s">
        <v>91</v>
      </c>
      <c r="C10" s="47"/>
      <c r="D10" s="44"/>
      <c r="E10" s="44"/>
      <c r="F10" s="172"/>
      <c r="G10" s="172"/>
      <c r="H10" s="172"/>
      <c r="I10" s="172"/>
      <c r="J10" s="171"/>
      <c r="K10" s="171"/>
      <c r="L10" s="171"/>
      <c r="M10" s="171"/>
      <c r="N10" s="171"/>
      <c r="O10" s="171"/>
      <c r="P10" s="183"/>
      <c r="R10" s="38"/>
    </row>
    <row r="11" spans="1:18" s="37" customFormat="1" ht="13.5" customHeight="1">
      <c r="A11" s="115"/>
      <c r="B11" s="182" t="s">
        <v>92</v>
      </c>
      <c r="C11" s="47"/>
      <c r="D11" s="44"/>
      <c r="E11" s="44"/>
      <c r="F11" s="171" t="s">
        <v>89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3" t="s">
        <v>89</v>
      </c>
      <c r="R11" s="38"/>
    </row>
    <row r="12" spans="1:18" s="37" customFormat="1" ht="13.5" customHeight="1">
      <c r="A12" s="184"/>
      <c r="B12" s="185"/>
      <c r="C12" s="186"/>
      <c r="D12" s="187"/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  <c r="R12" s="38"/>
    </row>
    <row r="13" spans="1:18" s="40" customFormat="1" ht="15">
      <c r="A13" s="115" t="s">
        <v>353</v>
      </c>
      <c r="B13" s="116" t="s">
        <v>93</v>
      </c>
      <c r="C13" s="47"/>
      <c r="D13" s="44"/>
      <c r="E13" s="44"/>
      <c r="F13" s="171"/>
      <c r="G13" s="171">
        <v>132750</v>
      </c>
      <c r="H13" s="171">
        <v>106937</v>
      </c>
      <c r="I13" s="171"/>
      <c r="J13" s="172">
        <v>278100</v>
      </c>
      <c r="K13" s="172">
        <v>66393</v>
      </c>
      <c r="L13" s="172">
        <v>48925</v>
      </c>
      <c r="M13" s="172">
        <v>77190</v>
      </c>
      <c r="N13" s="172">
        <v>74797</v>
      </c>
      <c r="O13" s="172">
        <v>258921</v>
      </c>
      <c r="P13" s="173"/>
      <c r="Q13" s="39"/>
      <c r="R13" s="23"/>
    </row>
    <row r="14" spans="1:18" s="29" customFormat="1" ht="13.5" customHeight="1">
      <c r="A14" s="115"/>
      <c r="B14" s="182" t="s">
        <v>90</v>
      </c>
      <c r="C14" s="47"/>
      <c r="D14" s="44"/>
      <c r="E14" s="44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83"/>
      <c r="Q14" s="41"/>
      <c r="R14" s="30"/>
    </row>
    <row r="15" spans="1:18" s="29" customFormat="1" ht="13.5" customHeight="1">
      <c r="A15" s="115"/>
      <c r="B15" s="182" t="s">
        <v>91</v>
      </c>
      <c r="C15" s="47"/>
      <c r="D15" s="44"/>
      <c r="E15" s="44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83"/>
      <c r="Q15" s="41"/>
      <c r="R15" s="30"/>
    </row>
    <row r="16" spans="1:18" s="29" customFormat="1" ht="13.5" customHeight="1">
      <c r="A16" s="115"/>
      <c r="B16" s="182" t="s">
        <v>92</v>
      </c>
      <c r="C16" s="47"/>
      <c r="D16" s="44"/>
      <c r="E16" s="44"/>
      <c r="F16" s="171" t="s">
        <v>89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3" t="s">
        <v>89</v>
      </c>
      <c r="Q16" s="41"/>
      <c r="R16" s="30"/>
    </row>
    <row r="17" spans="1:18" s="29" customFormat="1" ht="30" outlineLevel="1">
      <c r="A17" s="190" t="s">
        <v>354</v>
      </c>
      <c r="B17" s="182" t="s">
        <v>94</v>
      </c>
      <c r="C17" s="191" t="e">
        <f>D17+E17+N17+P17</f>
        <v>#VALUE!</v>
      </c>
      <c r="D17" s="192">
        <v>5000</v>
      </c>
      <c r="E17" s="192">
        <v>5000</v>
      </c>
      <c r="F17" s="193" t="s">
        <v>89</v>
      </c>
      <c r="G17" s="193">
        <v>88570</v>
      </c>
      <c r="H17" s="193">
        <v>60618</v>
      </c>
      <c r="I17" s="193"/>
      <c r="J17" s="193"/>
      <c r="K17" s="193"/>
      <c r="L17" s="193"/>
      <c r="M17" s="193">
        <v>43078</v>
      </c>
      <c r="N17" s="194">
        <v>41672</v>
      </c>
      <c r="O17" s="193">
        <v>145368</v>
      </c>
      <c r="P17" s="195" t="s">
        <v>89</v>
      </c>
      <c r="Q17" s="43"/>
      <c r="R17" s="23"/>
    </row>
    <row r="18" spans="1:18" s="29" customFormat="1" ht="15" outlineLevel="1">
      <c r="A18" s="190" t="s">
        <v>379</v>
      </c>
      <c r="B18" s="182" t="s">
        <v>95</v>
      </c>
      <c r="C18" s="191"/>
      <c r="D18" s="192"/>
      <c r="E18" s="192"/>
      <c r="F18" s="193" t="s">
        <v>89</v>
      </c>
      <c r="G18" s="193">
        <v>72870</v>
      </c>
      <c r="H18" s="193">
        <v>49352</v>
      </c>
      <c r="I18" s="193"/>
      <c r="J18" s="193"/>
      <c r="K18" s="193"/>
      <c r="L18" s="193"/>
      <c r="M18" s="193">
        <v>36088</v>
      </c>
      <c r="N18" s="194">
        <v>32307</v>
      </c>
      <c r="O18" s="193">
        <v>117747</v>
      </c>
      <c r="P18" s="195" t="s">
        <v>89</v>
      </c>
      <c r="Q18" s="43"/>
      <c r="R18" s="23"/>
    </row>
    <row r="19" spans="1:18" s="29" customFormat="1" ht="15" outlineLevel="1">
      <c r="A19" s="190" t="s">
        <v>380</v>
      </c>
      <c r="B19" s="182" t="s">
        <v>96</v>
      </c>
      <c r="C19" s="191" t="e">
        <f>D19+E19+N19+P19</f>
        <v>#VALUE!</v>
      </c>
      <c r="D19" s="192">
        <v>25</v>
      </c>
      <c r="E19" s="192">
        <v>50</v>
      </c>
      <c r="F19" s="193" t="s">
        <v>89</v>
      </c>
      <c r="G19" s="193"/>
      <c r="H19" s="193"/>
      <c r="I19" s="193"/>
      <c r="J19" s="193"/>
      <c r="K19" s="193"/>
      <c r="L19" s="193"/>
      <c r="M19" s="193"/>
      <c r="N19" s="193"/>
      <c r="O19" s="193"/>
      <c r="P19" s="195" t="s">
        <v>89</v>
      </c>
      <c r="Q19" s="117"/>
      <c r="R19" s="23"/>
    </row>
    <row r="20" spans="1:18" s="29" customFormat="1" ht="30" outlineLevel="1">
      <c r="A20" s="190" t="s">
        <v>381</v>
      </c>
      <c r="B20" s="182" t="s">
        <v>97</v>
      </c>
      <c r="C20" s="191" t="e">
        <f>D20+E20+N20+P20</f>
        <v>#VALUE!</v>
      </c>
      <c r="D20" s="192">
        <v>3999.1</v>
      </c>
      <c r="E20" s="192">
        <v>19922.1</v>
      </c>
      <c r="F20" s="193" t="s">
        <v>89</v>
      </c>
      <c r="G20" s="193">
        <v>15700</v>
      </c>
      <c r="H20" s="193">
        <v>11266</v>
      </c>
      <c r="I20" s="193"/>
      <c r="J20" s="193"/>
      <c r="K20" s="193"/>
      <c r="L20" s="193"/>
      <c r="M20" s="193">
        <v>6990</v>
      </c>
      <c r="N20" s="194">
        <v>9365</v>
      </c>
      <c r="O20" s="193">
        <v>27621</v>
      </c>
      <c r="P20" s="195" t="s">
        <v>89</v>
      </c>
      <c r="Q20" s="43"/>
      <c r="R20" s="42"/>
    </row>
    <row r="21" spans="1:18" s="29" customFormat="1" ht="15" outlineLevel="1">
      <c r="A21" s="190" t="s">
        <v>98</v>
      </c>
      <c r="B21" s="182" t="s">
        <v>99</v>
      </c>
      <c r="C21" s="191" t="e">
        <f>D21+E21+N21+P21</f>
        <v>#VALUE!</v>
      </c>
      <c r="D21" s="192">
        <v>1200</v>
      </c>
      <c r="E21" s="192">
        <v>1200</v>
      </c>
      <c r="F21" s="193" t="s">
        <v>89</v>
      </c>
      <c r="G21" s="193"/>
      <c r="H21" s="193"/>
      <c r="I21" s="193"/>
      <c r="J21" s="193"/>
      <c r="K21" s="193"/>
      <c r="L21" s="193"/>
      <c r="M21" s="193"/>
      <c r="N21" s="194"/>
      <c r="O21" s="193"/>
      <c r="P21" s="195" t="s">
        <v>89</v>
      </c>
      <c r="Q21" s="43"/>
      <c r="R21" s="42"/>
    </row>
    <row r="22" spans="1:18" s="29" customFormat="1" ht="30" outlineLevel="1">
      <c r="A22" s="190" t="s">
        <v>100</v>
      </c>
      <c r="B22" s="182" t="s">
        <v>101</v>
      </c>
      <c r="C22" s="191" t="e">
        <f>D22+E22+N22+P22</f>
        <v>#VALUE!</v>
      </c>
      <c r="D22" s="192">
        <v>250</v>
      </c>
      <c r="E22" s="192">
        <v>250</v>
      </c>
      <c r="F22" s="193" t="s">
        <v>89</v>
      </c>
      <c r="G22" s="193"/>
      <c r="H22" s="193"/>
      <c r="I22" s="193"/>
      <c r="J22" s="196"/>
      <c r="K22" s="196"/>
      <c r="L22" s="196"/>
      <c r="M22" s="196"/>
      <c r="N22" s="197"/>
      <c r="O22" s="196"/>
      <c r="P22" s="198" t="s">
        <v>89</v>
      </c>
      <c r="Q22" s="43"/>
      <c r="R22" s="42"/>
    </row>
    <row r="23" spans="1:18" s="29" customFormat="1" ht="15" outlineLevel="1">
      <c r="A23" s="190" t="s">
        <v>102</v>
      </c>
      <c r="B23" s="182" t="s">
        <v>103</v>
      </c>
      <c r="C23" s="191" t="e">
        <f>D23+E23+N23+P23</f>
        <v>#VALUE!</v>
      </c>
      <c r="D23" s="192">
        <v>1098.4</v>
      </c>
      <c r="E23" s="192">
        <v>1097.3</v>
      </c>
      <c r="F23" s="193" t="s">
        <v>89</v>
      </c>
      <c r="G23" s="193"/>
      <c r="H23" s="193"/>
      <c r="I23" s="193"/>
      <c r="J23" s="196"/>
      <c r="K23" s="196"/>
      <c r="L23" s="196"/>
      <c r="M23" s="196"/>
      <c r="N23" s="197"/>
      <c r="O23" s="196"/>
      <c r="P23" s="198" t="s">
        <v>89</v>
      </c>
      <c r="Q23" s="43"/>
      <c r="R23" s="42"/>
    </row>
    <row r="24" spans="1:18" s="29" customFormat="1" ht="15" outlineLevel="1">
      <c r="A24" s="199" t="s">
        <v>104</v>
      </c>
      <c r="B24" s="182" t="s">
        <v>105</v>
      </c>
      <c r="C24" s="191"/>
      <c r="D24" s="192"/>
      <c r="E24" s="192"/>
      <c r="F24" s="193" t="s">
        <v>89</v>
      </c>
      <c r="G24" s="193"/>
      <c r="H24" s="193"/>
      <c r="I24" s="193"/>
      <c r="J24" s="196"/>
      <c r="K24" s="196"/>
      <c r="L24" s="196"/>
      <c r="M24" s="196"/>
      <c r="N24" s="197"/>
      <c r="O24" s="196"/>
      <c r="P24" s="198" t="s">
        <v>89</v>
      </c>
      <c r="Q24" s="43"/>
      <c r="R24" s="42"/>
    </row>
    <row r="25" spans="1:18" s="29" customFormat="1" ht="30" outlineLevel="1">
      <c r="A25" s="190" t="s">
        <v>358</v>
      </c>
      <c r="B25" s="182" t="s">
        <v>110</v>
      </c>
      <c r="C25" s="191"/>
      <c r="D25" s="192"/>
      <c r="E25" s="192"/>
      <c r="F25" s="193" t="s">
        <v>89</v>
      </c>
      <c r="G25" s="193"/>
      <c r="H25" s="193"/>
      <c r="I25" s="193"/>
      <c r="J25" s="196"/>
      <c r="K25" s="196"/>
      <c r="L25" s="196"/>
      <c r="M25" s="196"/>
      <c r="N25" s="197"/>
      <c r="O25" s="196"/>
      <c r="P25" s="198" t="s">
        <v>89</v>
      </c>
      <c r="Q25" s="43"/>
      <c r="R25" s="42"/>
    </row>
    <row r="26" spans="1:18" s="29" customFormat="1" ht="30" outlineLevel="1">
      <c r="A26" s="190" t="s">
        <v>359</v>
      </c>
      <c r="B26" s="182" t="s">
        <v>111</v>
      </c>
      <c r="C26" s="191"/>
      <c r="D26" s="192"/>
      <c r="E26" s="192"/>
      <c r="F26" s="193" t="s">
        <v>89</v>
      </c>
      <c r="G26" s="193"/>
      <c r="H26" s="193"/>
      <c r="I26" s="193"/>
      <c r="J26" s="196"/>
      <c r="K26" s="196"/>
      <c r="L26" s="196"/>
      <c r="M26" s="196"/>
      <c r="N26" s="197"/>
      <c r="O26" s="196"/>
      <c r="P26" s="198" t="s">
        <v>89</v>
      </c>
      <c r="Q26" s="43"/>
      <c r="R26" s="42"/>
    </row>
    <row r="27" spans="1:18" s="29" customFormat="1" ht="45" outlineLevel="1">
      <c r="A27" s="190" t="s">
        <v>361</v>
      </c>
      <c r="B27" s="182" t="s">
        <v>341</v>
      </c>
      <c r="C27" s="191"/>
      <c r="D27" s="192"/>
      <c r="E27" s="192"/>
      <c r="F27" s="193" t="s">
        <v>89</v>
      </c>
      <c r="G27" s="193"/>
      <c r="H27" s="193"/>
      <c r="I27" s="193"/>
      <c r="J27" s="196"/>
      <c r="K27" s="196"/>
      <c r="L27" s="196"/>
      <c r="M27" s="196"/>
      <c r="N27" s="197"/>
      <c r="O27" s="196"/>
      <c r="P27" s="198" t="s">
        <v>89</v>
      </c>
      <c r="Q27" s="43"/>
      <c r="R27" s="42"/>
    </row>
    <row r="28" spans="1:18" s="29" customFormat="1" ht="15" outlineLevel="1">
      <c r="A28" s="190" t="s">
        <v>378</v>
      </c>
      <c r="B28" s="182" t="s">
        <v>112</v>
      </c>
      <c r="C28" s="191"/>
      <c r="D28" s="192"/>
      <c r="E28" s="192"/>
      <c r="F28" s="193" t="s">
        <v>89</v>
      </c>
      <c r="G28" s="193"/>
      <c r="H28" s="193"/>
      <c r="I28" s="193"/>
      <c r="J28" s="196"/>
      <c r="K28" s="196"/>
      <c r="L28" s="196"/>
      <c r="M28" s="196"/>
      <c r="N28" s="197"/>
      <c r="O28" s="196"/>
      <c r="P28" s="198" t="s">
        <v>89</v>
      </c>
      <c r="Q28" s="43"/>
      <c r="R28" s="42"/>
    </row>
    <row r="29" spans="1:18" s="29" customFormat="1" ht="15" outlineLevel="1">
      <c r="A29" s="190" t="s">
        <v>109</v>
      </c>
      <c r="B29" s="182" t="s">
        <v>113</v>
      </c>
      <c r="C29" s="191" t="e">
        <f>D29+E29+N29+P29</f>
        <v>#VALUE!</v>
      </c>
      <c r="D29" s="192">
        <v>233.4</v>
      </c>
      <c r="E29" s="192">
        <v>250.5</v>
      </c>
      <c r="F29" s="193" t="s">
        <v>89</v>
      </c>
      <c r="G29" s="193">
        <v>44180</v>
      </c>
      <c r="H29" s="193">
        <v>46316</v>
      </c>
      <c r="I29" s="193"/>
      <c r="J29" s="196"/>
      <c r="K29" s="196"/>
      <c r="L29" s="196"/>
      <c r="M29" s="196">
        <v>34112</v>
      </c>
      <c r="N29" s="197">
        <v>33125</v>
      </c>
      <c r="O29" s="196">
        <v>113553</v>
      </c>
      <c r="P29" s="198" t="s">
        <v>89</v>
      </c>
      <c r="Q29" s="43"/>
      <c r="R29" s="42"/>
    </row>
    <row r="30" spans="1:18" s="29" customFormat="1" ht="15" outlineLevel="1">
      <c r="A30" s="200" t="s">
        <v>388</v>
      </c>
      <c r="B30" s="201" t="s">
        <v>388</v>
      </c>
      <c r="C30" s="202" t="e">
        <f>D30+E30+N30+P30</f>
        <v>#VALUE!</v>
      </c>
      <c r="D30" s="203">
        <v>233.4</v>
      </c>
      <c r="E30" s="203">
        <v>250.5</v>
      </c>
      <c r="F30" s="204" t="s">
        <v>388</v>
      </c>
      <c r="G30" s="204"/>
      <c r="H30" s="204"/>
      <c r="I30" s="204"/>
      <c r="J30" s="205"/>
      <c r="K30" s="205"/>
      <c r="L30" s="205"/>
      <c r="M30" s="205"/>
      <c r="N30" s="206"/>
      <c r="O30" s="205"/>
      <c r="P30" s="207" t="s">
        <v>388</v>
      </c>
      <c r="Q30" s="43"/>
      <c r="R30" s="42"/>
    </row>
    <row r="31" spans="1:18" s="40" customFormat="1" ht="15" customHeight="1">
      <c r="A31" s="115" t="s">
        <v>360</v>
      </c>
      <c r="B31" s="116" t="s">
        <v>114</v>
      </c>
      <c r="C31" s="47" t="e">
        <f>D31+E31+N31+P31</f>
        <v>#REF!</v>
      </c>
      <c r="D31" s="44" t="e">
        <f>D35+#REF!</f>
        <v>#REF!</v>
      </c>
      <c r="E31" s="44" t="e">
        <f>E35+#REF!</f>
        <v>#REF!</v>
      </c>
      <c r="F31" s="171" t="s">
        <v>89</v>
      </c>
      <c r="G31" s="171"/>
      <c r="H31" s="171"/>
      <c r="I31" s="171"/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3" t="s">
        <v>89</v>
      </c>
      <c r="Q31" s="39"/>
      <c r="R31" s="23"/>
    </row>
    <row r="32" spans="1:18" s="29" customFormat="1" ht="12" customHeight="1">
      <c r="A32" s="115"/>
      <c r="B32" s="182" t="s">
        <v>90</v>
      </c>
      <c r="C32" s="47"/>
      <c r="D32" s="44"/>
      <c r="E32" s="44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83"/>
      <c r="Q32" s="41"/>
      <c r="R32" s="30"/>
    </row>
    <row r="33" spans="1:18" s="29" customFormat="1" ht="14.25" customHeight="1">
      <c r="A33" s="115"/>
      <c r="B33" s="182" t="s">
        <v>91</v>
      </c>
      <c r="C33" s="47"/>
      <c r="D33" s="44"/>
      <c r="E33" s="44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83"/>
      <c r="Q33" s="41"/>
      <c r="R33" s="30"/>
    </row>
    <row r="34" spans="1:18" s="29" customFormat="1" ht="13.5" customHeight="1">
      <c r="A34" s="115"/>
      <c r="B34" s="182" t="s">
        <v>92</v>
      </c>
      <c r="C34" s="47"/>
      <c r="D34" s="44"/>
      <c r="E34" s="44"/>
      <c r="F34" s="171" t="s">
        <v>89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3" t="s">
        <v>89</v>
      </c>
      <c r="Q34" s="41"/>
      <c r="R34" s="30"/>
    </row>
    <row r="35" spans="1:18" s="29" customFormat="1" ht="30" outlineLevel="1">
      <c r="A35" s="190" t="s">
        <v>408</v>
      </c>
      <c r="B35" s="182" t="s">
        <v>115</v>
      </c>
      <c r="C35" s="191" t="e">
        <f>D35+E35+N35+P35</f>
        <v>#VALUE!</v>
      </c>
      <c r="D35" s="192">
        <v>13328</v>
      </c>
      <c r="E35" s="192">
        <v>5400</v>
      </c>
      <c r="F35" s="193" t="s">
        <v>89</v>
      </c>
      <c r="G35" s="193"/>
      <c r="H35" s="193"/>
      <c r="I35" s="193"/>
      <c r="J35" s="193"/>
      <c r="K35" s="193"/>
      <c r="L35" s="193"/>
      <c r="M35" s="193"/>
      <c r="N35" s="194"/>
      <c r="O35" s="193"/>
      <c r="P35" s="195" t="s">
        <v>89</v>
      </c>
      <c r="Q35" s="43"/>
      <c r="R35" s="23"/>
    </row>
    <row r="36" spans="1:18" s="29" customFormat="1" ht="30" outlineLevel="1">
      <c r="A36" s="190" t="s">
        <v>382</v>
      </c>
      <c r="B36" s="182" t="s">
        <v>116</v>
      </c>
      <c r="C36" s="191"/>
      <c r="D36" s="192"/>
      <c r="E36" s="192"/>
      <c r="F36" s="193" t="s">
        <v>89</v>
      </c>
      <c r="G36" s="193"/>
      <c r="H36" s="193"/>
      <c r="I36" s="193"/>
      <c r="J36" s="193"/>
      <c r="K36" s="193"/>
      <c r="L36" s="193"/>
      <c r="M36" s="193"/>
      <c r="N36" s="194"/>
      <c r="O36" s="193"/>
      <c r="P36" s="195" t="s">
        <v>89</v>
      </c>
      <c r="Q36" s="43"/>
      <c r="R36" s="23"/>
    </row>
    <row r="37" spans="1:18" s="29" customFormat="1" ht="30.75" outlineLevel="1" thickBot="1">
      <c r="A37" s="208" t="s">
        <v>383</v>
      </c>
      <c r="B37" s="209" t="s">
        <v>387</v>
      </c>
      <c r="C37" s="191"/>
      <c r="D37" s="192"/>
      <c r="E37" s="192"/>
      <c r="F37" s="193" t="s">
        <v>89</v>
      </c>
      <c r="G37" s="193"/>
      <c r="H37" s="193"/>
      <c r="I37" s="193"/>
      <c r="J37" s="193"/>
      <c r="K37" s="193"/>
      <c r="L37" s="193"/>
      <c r="M37" s="193"/>
      <c r="N37" s="194"/>
      <c r="O37" s="193"/>
      <c r="P37" s="195" t="s">
        <v>89</v>
      </c>
      <c r="Q37" s="43"/>
      <c r="R37" s="23"/>
    </row>
    <row r="38" spans="1:18" s="29" customFormat="1" ht="15" outlineLevel="1">
      <c r="A38" s="200" t="s">
        <v>388</v>
      </c>
      <c r="B38" s="201" t="s">
        <v>388</v>
      </c>
      <c r="C38" s="202"/>
      <c r="D38" s="203"/>
      <c r="E38" s="203"/>
      <c r="F38" s="210" t="s">
        <v>388</v>
      </c>
      <c r="G38" s="210"/>
      <c r="H38" s="210"/>
      <c r="I38" s="210"/>
      <c r="J38" s="210"/>
      <c r="K38" s="210"/>
      <c r="L38" s="211"/>
      <c r="M38" s="212"/>
      <c r="N38" s="213"/>
      <c r="O38" s="210"/>
      <c r="P38" s="214" t="s">
        <v>388</v>
      </c>
      <c r="Q38" s="43"/>
      <c r="R38" s="23"/>
    </row>
    <row r="39" spans="1:18" s="40" customFormat="1" ht="15" customHeight="1">
      <c r="A39" s="115" t="s">
        <v>362</v>
      </c>
      <c r="B39" s="116" t="s">
        <v>117</v>
      </c>
      <c r="C39" s="47">
        <f>D39+E39+N39+P39</f>
        <v>56642</v>
      </c>
      <c r="D39" s="44">
        <f>D43+D44</f>
        <v>13850</v>
      </c>
      <c r="E39" s="44">
        <f>E43+E44</f>
        <v>13850</v>
      </c>
      <c r="F39" s="171"/>
      <c r="G39" s="171">
        <v>47349</v>
      </c>
      <c r="H39" s="171">
        <v>13038</v>
      </c>
      <c r="I39" s="171"/>
      <c r="J39" s="172">
        <v>45888</v>
      </c>
      <c r="K39" s="172">
        <v>7576</v>
      </c>
      <c r="L39" s="172">
        <v>4620</v>
      </c>
      <c r="M39" s="172">
        <v>6499</v>
      </c>
      <c r="N39" s="172">
        <v>28942</v>
      </c>
      <c r="O39" s="172">
        <v>47110</v>
      </c>
      <c r="P39" s="173"/>
      <c r="Q39" s="44"/>
      <c r="R39" s="42"/>
    </row>
    <row r="40" spans="1:18" s="40" customFormat="1" ht="12.75" customHeight="1">
      <c r="A40" s="115"/>
      <c r="B40" s="182" t="s">
        <v>90</v>
      </c>
      <c r="C40" s="47"/>
      <c r="D40" s="44"/>
      <c r="E40" s="44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83"/>
      <c r="Q40" s="44"/>
      <c r="R40" s="42"/>
    </row>
    <row r="41" spans="1:18" s="29" customFormat="1" ht="14.25" customHeight="1">
      <c r="A41" s="115"/>
      <c r="B41" s="182" t="s">
        <v>91</v>
      </c>
      <c r="C41" s="47"/>
      <c r="D41" s="44"/>
      <c r="E41" s="44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83"/>
      <c r="Q41" s="41"/>
      <c r="R41" s="30"/>
    </row>
    <row r="42" spans="1:18" s="29" customFormat="1" ht="13.5" customHeight="1">
      <c r="A42" s="115"/>
      <c r="B42" s="182" t="s">
        <v>92</v>
      </c>
      <c r="C42" s="47"/>
      <c r="D42" s="44"/>
      <c r="E42" s="44"/>
      <c r="F42" s="171" t="s">
        <v>89</v>
      </c>
      <c r="G42" s="171"/>
      <c r="H42" s="171"/>
      <c r="I42" s="171"/>
      <c r="J42" s="171"/>
      <c r="K42" s="171"/>
      <c r="L42" s="171"/>
      <c r="M42" s="171"/>
      <c r="N42" s="171"/>
      <c r="O42" s="171"/>
      <c r="P42" s="173" t="s">
        <v>89</v>
      </c>
      <c r="Q42" s="41"/>
      <c r="R42" s="30"/>
    </row>
    <row r="43" spans="1:18" s="29" customFormat="1" ht="30" outlineLevel="1">
      <c r="A43" s="190" t="s">
        <v>389</v>
      </c>
      <c r="B43" s="182" t="s">
        <v>118</v>
      </c>
      <c r="C43" s="191" t="e">
        <f>D43+E43+N43+P43</f>
        <v>#VALUE!</v>
      </c>
      <c r="D43" s="192">
        <v>9100</v>
      </c>
      <c r="E43" s="192">
        <v>9100</v>
      </c>
      <c r="F43" s="193" t="s">
        <v>89</v>
      </c>
      <c r="G43" s="193">
        <v>3006</v>
      </c>
      <c r="H43" s="193">
        <v>1225</v>
      </c>
      <c r="I43" s="193"/>
      <c r="J43" s="193">
        <v>2322</v>
      </c>
      <c r="K43" s="193">
        <v>680</v>
      </c>
      <c r="L43" s="193">
        <v>497</v>
      </c>
      <c r="M43" s="193">
        <v>479</v>
      </c>
      <c r="N43" s="194">
        <v>680</v>
      </c>
      <c r="O43" s="193">
        <v>2384</v>
      </c>
      <c r="P43" s="195" t="s">
        <v>89</v>
      </c>
      <c r="Q43" s="43"/>
      <c r="R43" s="42"/>
    </row>
    <row r="44" spans="1:18" s="29" customFormat="1" ht="15" outlineLevel="1">
      <c r="A44" s="190" t="s">
        <v>119</v>
      </c>
      <c r="B44" s="182" t="s">
        <v>120</v>
      </c>
      <c r="C44" s="191" t="e">
        <f>D44+E44+N44+P44</f>
        <v>#VALUE!</v>
      </c>
      <c r="D44" s="192">
        <v>4750</v>
      </c>
      <c r="E44" s="192">
        <v>4750</v>
      </c>
      <c r="F44" s="193" t="s">
        <v>89</v>
      </c>
      <c r="G44" s="193"/>
      <c r="H44" s="193"/>
      <c r="I44" s="193"/>
      <c r="J44" s="193"/>
      <c r="K44" s="193"/>
      <c r="L44" s="193"/>
      <c r="M44" s="193"/>
      <c r="N44" s="194"/>
      <c r="O44" s="193"/>
      <c r="P44" s="195" t="s">
        <v>89</v>
      </c>
      <c r="Q44" s="43"/>
      <c r="R44" s="42"/>
    </row>
    <row r="45" spans="1:18" s="29" customFormat="1" ht="15" outlineLevel="1">
      <c r="A45" s="190" t="s">
        <v>121</v>
      </c>
      <c r="B45" s="182" t="s">
        <v>122</v>
      </c>
      <c r="C45" s="191" t="e">
        <f>D45+E45+N45+P45</f>
        <v>#VALUE!</v>
      </c>
      <c r="D45" s="192">
        <v>2900</v>
      </c>
      <c r="E45" s="192">
        <v>5800</v>
      </c>
      <c r="F45" s="193" t="s">
        <v>89</v>
      </c>
      <c r="G45" s="193">
        <v>172</v>
      </c>
      <c r="H45" s="193">
        <v>284</v>
      </c>
      <c r="I45" s="193"/>
      <c r="J45" s="193">
        <v>538</v>
      </c>
      <c r="K45" s="193">
        <v>158</v>
      </c>
      <c r="L45" s="193">
        <v>115</v>
      </c>
      <c r="M45" s="193">
        <v>110</v>
      </c>
      <c r="N45" s="194">
        <v>158</v>
      </c>
      <c r="O45" s="193">
        <v>552</v>
      </c>
      <c r="P45" s="195" t="s">
        <v>89</v>
      </c>
      <c r="Q45" s="43"/>
      <c r="R45" s="42"/>
    </row>
    <row r="46" spans="1:18" s="29" customFormat="1" ht="29.25" customHeight="1" outlineLevel="1">
      <c r="A46" s="190" t="s">
        <v>123</v>
      </c>
      <c r="B46" s="182" t="s">
        <v>124</v>
      </c>
      <c r="C46" s="191" t="e">
        <f>D46+E46+N46+P46</f>
        <v>#VALUE!</v>
      </c>
      <c r="D46" s="192">
        <v>2500</v>
      </c>
      <c r="E46" s="192">
        <v>2500</v>
      </c>
      <c r="F46" s="193" t="s">
        <v>89</v>
      </c>
      <c r="G46" s="193"/>
      <c r="H46" s="193">
        <v>941</v>
      </c>
      <c r="I46" s="193"/>
      <c r="J46" s="193">
        <v>1784</v>
      </c>
      <c r="K46" s="193">
        <v>522</v>
      </c>
      <c r="L46" s="193">
        <v>382</v>
      </c>
      <c r="M46" s="193">
        <v>369</v>
      </c>
      <c r="N46" s="194">
        <v>522</v>
      </c>
      <c r="O46" s="193">
        <v>1832</v>
      </c>
      <c r="P46" s="195" t="s">
        <v>89</v>
      </c>
      <c r="Q46" s="43"/>
      <c r="R46" s="42"/>
    </row>
    <row r="47" spans="1:18" s="29" customFormat="1" ht="15" customHeight="1" outlineLevel="1">
      <c r="A47" s="190" t="s">
        <v>125</v>
      </c>
      <c r="B47" s="182" t="s">
        <v>126</v>
      </c>
      <c r="C47" s="191"/>
      <c r="D47" s="192"/>
      <c r="E47" s="192"/>
      <c r="F47" s="193" t="s">
        <v>89</v>
      </c>
      <c r="G47" s="193"/>
      <c r="H47" s="193"/>
      <c r="I47" s="193"/>
      <c r="J47" s="193"/>
      <c r="K47" s="193"/>
      <c r="L47" s="193"/>
      <c r="M47" s="193"/>
      <c r="N47" s="194"/>
      <c r="O47" s="193"/>
      <c r="P47" s="195" t="s">
        <v>89</v>
      </c>
      <c r="Q47" s="43"/>
      <c r="R47" s="42"/>
    </row>
    <row r="48" spans="1:18" s="29" customFormat="1" ht="30" outlineLevel="1">
      <c r="A48" s="190" t="s">
        <v>127</v>
      </c>
      <c r="B48" s="182" t="s">
        <v>128</v>
      </c>
      <c r="C48" s="191" t="e">
        <f>D48+E48+N48+P48</f>
        <v>#VALUE!</v>
      </c>
      <c r="D48" s="192">
        <v>3635.4</v>
      </c>
      <c r="E48" s="192">
        <v>3176.7</v>
      </c>
      <c r="F48" s="193" t="s">
        <v>89</v>
      </c>
      <c r="G48" s="193"/>
      <c r="H48" s="193"/>
      <c r="I48" s="193"/>
      <c r="J48" s="193"/>
      <c r="K48" s="193"/>
      <c r="L48" s="193"/>
      <c r="M48" s="193"/>
      <c r="N48" s="194"/>
      <c r="O48" s="193"/>
      <c r="P48" s="195" t="s">
        <v>89</v>
      </c>
      <c r="Q48" s="43"/>
      <c r="R48" s="42"/>
    </row>
    <row r="49" spans="1:18" s="29" customFormat="1" ht="30" outlineLevel="1">
      <c r="A49" s="190" t="s">
        <v>129</v>
      </c>
      <c r="B49" s="182" t="s">
        <v>130</v>
      </c>
      <c r="C49" s="191" t="e">
        <f>D49+E49+N49+P49</f>
        <v>#VALUE!</v>
      </c>
      <c r="D49" s="192">
        <v>2131.5</v>
      </c>
      <c r="E49" s="192">
        <v>2139</v>
      </c>
      <c r="F49" s="193" t="s">
        <v>89</v>
      </c>
      <c r="G49" s="193"/>
      <c r="H49" s="193"/>
      <c r="I49" s="193"/>
      <c r="J49" s="193"/>
      <c r="K49" s="193"/>
      <c r="L49" s="193"/>
      <c r="M49" s="193"/>
      <c r="N49" s="194"/>
      <c r="O49" s="193"/>
      <c r="P49" s="195" t="s">
        <v>89</v>
      </c>
      <c r="Q49" s="43"/>
      <c r="R49" s="42"/>
    </row>
    <row r="50" spans="1:18" s="29" customFormat="1" ht="30" outlineLevel="1">
      <c r="A50" s="190" t="s">
        <v>363</v>
      </c>
      <c r="B50" s="182" t="s">
        <v>131</v>
      </c>
      <c r="C50" s="191" t="e">
        <f>D50+E50+N50+P50</f>
        <v>#VALUE!</v>
      </c>
      <c r="D50" s="192">
        <v>2273.7</v>
      </c>
      <c r="E50" s="192">
        <v>1654</v>
      </c>
      <c r="F50" s="193" t="s">
        <v>89</v>
      </c>
      <c r="G50" s="193"/>
      <c r="H50" s="193"/>
      <c r="I50" s="193"/>
      <c r="J50" s="193"/>
      <c r="K50" s="193"/>
      <c r="L50" s="193"/>
      <c r="M50" s="193"/>
      <c r="N50" s="194"/>
      <c r="O50" s="193"/>
      <c r="P50" s="195" t="s">
        <v>89</v>
      </c>
      <c r="Q50" s="43"/>
      <c r="R50" s="42"/>
    </row>
    <row r="51" spans="1:18" s="29" customFormat="1" ht="30" outlineLevel="1">
      <c r="A51" s="190" t="s">
        <v>364</v>
      </c>
      <c r="B51" s="182" t="s">
        <v>132</v>
      </c>
      <c r="C51" s="191" t="e">
        <f>D51+E51+N51+P51</f>
        <v>#VALUE!</v>
      </c>
      <c r="D51" s="192">
        <v>445.2</v>
      </c>
      <c r="E51" s="192">
        <v>450</v>
      </c>
      <c r="F51" s="193" t="s">
        <v>89</v>
      </c>
      <c r="G51" s="193"/>
      <c r="H51" s="193"/>
      <c r="I51" s="193"/>
      <c r="J51" s="193"/>
      <c r="K51" s="193"/>
      <c r="L51" s="193"/>
      <c r="M51" s="193"/>
      <c r="N51" s="194"/>
      <c r="O51" s="193"/>
      <c r="P51" s="195" t="s">
        <v>89</v>
      </c>
      <c r="Q51" s="43"/>
      <c r="R51" s="42"/>
    </row>
    <row r="52" spans="1:18" s="29" customFormat="1" ht="15" outlineLevel="1">
      <c r="A52" s="190" t="s">
        <v>365</v>
      </c>
      <c r="B52" s="182" t="s">
        <v>133</v>
      </c>
      <c r="C52" s="191"/>
      <c r="D52" s="192"/>
      <c r="E52" s="192"/>
      <c r="F52" s="193" t="s">
        <v>89</v>
      </c>
      <c r="G52" s="193">
        <v>192</v>
      </c>
      <c r="H52" s="193">
        <v>193</v>
      </c>
      <c r="I52" s="193"/>
      <c r="J52" s="193">
        <v>365</v>
      </c>
      <c r="K52" s="193">
        <v>107</v>
      </c>
      <c r="L52" s="193">
        <v>78</v>
      </c>
      <c r="M52" s="193">
        <v>75</v>
      </c>
      <c r="N52" s="194">
        <v>107</v>
      </c>
      <c r="O52" s="193">
        <v>375</v>
      </c>
      <c r="P52" s="195" t="s">
        <v>89</v>
      </c>
      <c r="Q52" s="43"/>
      <c r="R52" s="42"/>
    </row>
    <row r="53" spans="1:18" s="29" customFormat="1" ht="15" outlineLevel="1">
      <c r="A53" s="199" t="s">
        <v>134</v>
      </c>
      <c r="B53" s="182" t="s">
        <v>135</v>
      </c>
      <c r="C53" s="191" t="e">
        <f>D53+E53+N53+P53</f>
        <v>#VALUE!</v>
      </c>
      <c r="D53" s="192">
        <v>1847.8</v>
      </c>
      <c r="E53" s="192">
        <v>2600.9</v>
      </c>
      <c r="F53" s="193" t="s">
        <v>89</v>
      </c>
      <c r="G53" s="193">
        <v>246</v>
      </c>
      <c r="H53" s="193">
        <v>259</v>
      </c>
      <c r="I53" s="193"/>
      <c r="J53" s="193">
        <v>493</v>
      </c>
      <c r="K53" s="193">
        <v>144</v>
      </c>
      <c r="L53" s="193">
        <v>105</v>
      </c>
      <c r="M53" s="193">
        <v>103</v>
      </c>
      <c r="N53" s="194">
        <v>144</v>
      </c>
      <c r="O53" s="193">
        <v>506</v>
      </c>
      <c r="P53" s="195" t="s">
        <v>89</v>
      </c>
      <c r="Q53" s="43"/>
      <c r="R53" s="42"/>
    </row>
    <row r="54" spans="1:18" s="29" customFormat="1" ht="30" outlineLevel="1">
      <c r="A54" s="190" t="s">
        <v>136</v>
      </c>
      <c r="B54" s="182" t="s">
        <v>137</v>
      </c>
      <c r="C54" s="191" t="e">
        <f>D54+E54+N54+P54</f>
        <v>#VALUE!</v>
      </c>
      <c r="D54" s="192">
        <v>2210.4</v>
      </c>
      <c r="E54" s="192">
        <v>1655.1</v>
      </c>
      <c r="F54" s="193" t="s">
        <v>89</v>
      </c>
      <c r="G54" s="193">
        <v>180</v>
      </c>
      <c r="H54" s="193">
        <v>190</v>
      </c>
      <c r="I54" s="193"/>
      <c r="J54" s="193">
        <v>360</v>
      </c>
      <c r="K54" s="193">
        <v>105</v>
      </c>
      <c r="L54" s="193">
        <v>77</v>
      </c>
      <c r="M54" s="193">
        <v>75</v>
      </c>
      <c r="N54" s="194">
        <v>105</v>
      </c>
      <c r="O54" s="193">
        <v>370</v>
      </c>
      <c r="P54" s="195" t="s">
        <v>89</v>
      </c>
      <c r="Q54" s="43"/>
      <c r="R54" s="42"/>
    </row>
    <row r="55" spans="1:18" s="29" customFormat="1" ht="15" outlineLevel="1">
      <c r="A55" s="199" t="s">
        <v>138</v>
      </c>
      <c r="B55" s="182" t="s">
        <v>139</v>
      </c>
      <c r="C55" s="191" t="e">
        <f>D55+E55+N55+P55</f>
        <v>#VALUE!</v>
      </c>
      <c r="D55" s="192">
        <v>5620</v>
      </c>
      <c r="E55" s="192">
        <v>7530</v>
      </c>
      <c r="F55" s="193" t="s">
        <v>89</v>
      </c>
      <c r="G55" s="193"/>
      <c r="H55" s="193"/>
      <c r="I55" s="193"/>
      <c r="J55" s="193"/>
      <c r="K55" s="193"/>
      <c r="L55" s="193"/>
      <c r="M55" s="193"/>
      <c r="N55" s="194"/>
      <c r="O55" s="193"/>
      <c r="P55" s="195" t="s">
        <v>89</v>
      </c>
      <c r="Q55" s="43"/>
      <c r="R55" s="42"/>
    </row>
    <row r="56" spans="1:18" s="29" customFormat="1" ht="15" outlineLevel="1">
      <c r="A56" s="190" t="s">
        <v>140</v>
      </c>
      <c r="B56" s="182" t="s">
        <v>141</v>
      </c>
      <c r="C56" s="191"/>
      <c r="D56" s="192"/>
      <c r="E56" s="192"/>
      <c r="F56" s="193" t="s">
        <v>89</v>
      </c>
      <c r="G56" s="193"/>
      <c r="H56" s="193"/>
      <c r="I56" s="193"/>
      <c r="J56" s="193"/>
      <c r="K56" s="193"/>
      <c r="L56" s="193"/>
      <c r="M56" s="193"/>
      <c r="N56" s="194"/>
      <c r="O56" s="193"/>
      <c r="P56" s="198" t="s">
        <v>89</v>
      </c>
      <c r="Q56" s="43"/>
      <c r="R56" s="42"/>
    </row>
    <row r="57" spans="1:18" s="29" customFormat="1" ht="15" outlineLevel="1">
      <c r="A57" s="190" t="s">
        <v>142</v>
      </c>
      <c r="B57" s="182" t="s">
        <v>143</v>
      </c>
      <c r="C57" s="191"/>
      <c r="D57" s="192"/>
      <c r="E57" s="192"/>
      <c r="F57" s="193" t="s">
        <v>89</v>
      </c>
      <c r="G57" s="193"/>
      <c r="H57" s="193"/>
      <c r="I57" s="193"/>
      <c r="J57" s="193"/>
      <c r="K57" s="193"/>
      <c r="L57" s="193"/>
      <c r="M57" s="193"/>
      <c r="N57" s="194"/>
      <c r="O57" s="193"/>
      <c r="P57" s="198" t="s">
        <v>89</v>
      </c>
      <c r="Q57" s="43"/>
      <c r="R57" s="42"/>
    </row>
    <row r="58" spans="1:18" s="29" customFormat="1" ht="15" outlineLevel="1">
      <c r="A58" s="190" t="s">
        <v>144</v>
      </c>
      <c r="B58" s="182" t="s">
        <v>145</v>
      </c>
      <c r="C58" s="191"/>
      <c r="D58" s="192"/>
      <c r="E58" s="192"/>
      <c r="F58" s="193" t="s">
        <v>89</v>
      </c>
      <c r="G58" s="193"/>
      <c r="H58" s="193"/>
      <c r="I58" s="193"/>
      <c r="J58" s="193"/>
      <c r="K58" s="193"/>
      <c r="L58" s="193"/>
      <c r="M58" s="193"/>
      <c r="N58" s="194"/>
      <c r="O58" s="193"/>
      <c r="P58" s="198" t="s">
        <v>89</v>
      </c>
      <c r="Q58" s="43"/>
      <c r="R58" s="42"/>
    </row>
    <row r="59" spans="1:18" s="29" customFormat="1" ht="30" outlineLevel="1">
      <c r="A59" s="215" t="s">
        <v>146</v>
      </c>
      <c r="B59" s="216" t="s">
        <v>147</v>
      </c>
      <c r="C59" s="217"/>
      <c r="D59" s="218"/>
      <c r="E59" s="218"/>
      <c r="F59" s="219" t="s">
        <v>89</v>
      </c>
      <c r="G59" s="219"/>
      <c r="H59" s="219"/>
      <c r="I59" s="219"/>
      <c r="J59" s="219"/>
      <c r="K59" s="219"/>
      <c r="L59" s="219"/>
      <c r="M59" s="219"/>
      <c r="N59" s="220"/>
      <c r="O59" s="219"/>
      <c r="P59" s="221" t="s">
        <v>89</v>
      </c>
      <c r="Q59" s="43"/>
      <c r="R59" s="42"/>
    </row>
    <row r="60" spans="1:18" s="29" customFormat="1" ht="45" outlineLevel="1">
      <c r="A60" s="190" t="s">
        <v>148</v>
      </c>
      <c r="B60" s="182" t="s">
        <v>149</v>
      </c>
      <c r="C60" s="191" t="e">
        <f>D60+E60+N60+P60</f>
        <v>#VALUE!</v>
      </c>
      <c r="D60" s="192">
        <v>17899.1</v>
      </c>
      <c r="E60" s="192">
        <v>13331.9</v>
      </c>
      <c r="F60" s="193" t="s">
        <v>89</v>
      </c>
      <c r="G60" s="193">
        <v>6703</v>
      </c>
      <c r="H60" s="193">
        <v>4818</v>
      </c>
      <c r="I60" s="193"/>
      <c r="J60" s="193">
        <v>9636</v>
      </c>
      <c r="K60" s="193">
        <v>2527</v>
      </c>
      <c r="L60" s="193">
        <v>2096</v>
      </c>
      <c r="M60" s="193">
        <v>2082</v>
      </c>
      <c r="N60" s="194">
        <v>2992</v>
      </c>
      <c r="O60" s="193">
        <v>9892</v>
      </c>
      <c r="P60" s="195" t="s">
        <v>89</v>
      </c>
      <c r="Q60" s="43"/>
      <c r="R60" s="42"/>
    </row>
    <row r="61" spans="1:18" s="29" customFormat="1" ht="27" customHeight="1" outlineLevel="1">
      <c r="A61" s="190" t="s">
        <v>150</v>
      </c>
      <c r="B61" s="182" t="s">
        <v>151</v>
      </c>
      <c r="C61" s="191" t="e">
        <f>D61+E61+N61+P61</f>
        <v>#VALUE!</v>
      </c>
      <c r="D61" s="192">
        <v>4914.4</v>
      </c>
      <c r="E61" s="192">
        <v>3242</v>
      </c>
      <c r="F61" s="193" t="s">
        <v>89</v>
      </c>
      <c r="G61" s="193">
        <v>144</v>
      </c>
      <c r="H61" s="193"/>
      <c r="I61" s="193"/>
      <c r="J61" s="193"/>
      <c r="K61" s="193"/>
      <c r="L61" s="193"/>
      <c r="M61" s="193"/>
      <c r="N61" s="194"/>
      <c r="O61" s="193"/>
      <c r="P61" s="195" t="s">
        <v>89</v>
      </c>
      <c r="Q61" s="43"/>
      <c r="R61" s="42"/>
    </row>
    <row r="62" spans="1:18" s="29" customFormat="1" ht="13.5" customHeight="1" outlineLevel="1">
      <c r="A62" s="190" t="s">
        <v>152</v>
      </c>
      <c r="B62" s="182" t="s">
        <v>155</v>
      </c>
      <c r="C62" s="191" t="e">
        <f>D62+E62+N62+P62</f>
        <v>#VALUE!</v>
      </c>
      <c r="D62" s="222">
        <v>227.9</v>
      </c>
      <c r="E62" s="222">
        <v>227.9</v>
      </c>
      <c r="F62" s="193" t="s">
        <v>89</v>
      </c>
      <c r="G62" s="193">
        <v>1558</v>
      </c>
      <c r="H62" s="193">
        <v>936</v>
      </c>
      <c r="I62" s="193"/>
      <c r="J62" s="193">
        <v>1775</v>
      </c>
      <c r="K62" s="193">
        <v>520</v>
      </c>
      <c r="L62" s="193">
        <v>380</v>
      </c>
      <c r="M62" s="193">
        <v>366</v>
      </c>
      <c r="N62" s="194">
        <v>520</v>
      </c>
      <c r="O62" s="193">
        <v>1822</v>
      </c>
      <c r="P62" s="195" t="s">
        <v>89</v>
      </c>
      <c r="Q62" s="43"/>
      <c r="R62" s="42"/>
    </row>
    <row r="63" spans="1:18" s="29" customFormat="1" ht="13.5" customHeight="1" outlineLevel="1">
      <c r="A63" s="190" t="s">
        <v>156</v>
      </c>
      <c r="B63" s="182" t="s">
        <v>157</v>
      </c>
      <c r="C63" s="191" t="e">
        <f>D63+E63+N63+P63</f>
        <v>#VALUE!</v>
      </c>
      <c r="D63" s="223">
        <v>1677.2</v>
      </c>
      <c r="E63" s="223">
        <v>1394.6</v>
      </c>
      <c r="F63" s="193" t="s">
        <v>89</v>
      </c>
      <c r="G63" s="193"/>
      <c r="H63" s="193"/>
      <c r="I63" s="193"/>
      <c r="J63" s="193"/>
      <c r="K63" s="193"/>
      <c r="L63" s="193"/>
      <c r="M63" s="193"/>
      <c r="N63" s="194"/>
      <c r="O63" s="193"/>
      <c r="P63" s="195" t="s">
        <v>89</v>
      </c>
      <c r="Q63" s="43"/>
      <c r="R63" s="42"/>
    </row>
    <row r="64" spans="1:18" s="29" customFormat="1" ht="13.5" customHeight="1" outlineLevel="1">
      <c r="A64" s="199" t="s">
        <v>158</v>
      </c>
      <c r="B64" s="182" t="s">
        <v>159</v>
      </c>
      <c r="C64" s="191" t="e">
        <f>D64+E64+N64+P64</f>
        <v>#VALUE!</v>
      </c>
      <c r="D64" s="192">
        <v>298.2</v>
      </c>
      <c r="E64" s="192">
        <v>298.2</v>
      </c>
      <c r="F64" s="193" t="s">
        <v>89</v>
      </c>
      <c r="G64" s="193"/>
      <c r="H64" s="193"/>
      <c r="I64" s="193"/>
      <c r="J64" s="193"/>
      <c r="K64" s="193"/>
      <c r="L64" s="193"/>
      <c r="M64" s="193"/>
      <c r="N64" s="194"/>
      <c r="O64" s="193"/>
      <c r="P64" s="195" t="s">
        <v>89</v>
      </c>
      <c r="Q64" s="43"/>
      <c r="R64" s="42"/>
    </row>
    <row r="65" spans="1:18" s="29" customFormat="1" ht="27" customHeight="1" outlineLevel="1">
      <c r="A65" s="199" t="s">
        <v>160</v>
      </c>
      <c r="B65" s="182" t="s">
        <v>161</v>
      </c>
      <c r="C65" s="191"/>
      <c r="D65" s="192"/>
      <c r="E65" s="192"/>
      <c r="F65" s="193" t="s">
        <v>89</v>
      </c>
      <c r="G65" s="193">
        <v>2266</v>
      </c>
      <c r="H65" s="193">
        <v>1914</v>
      </c>
      <c r="I65" s="193"/>
      <c r="J65" s="193">
        <v>3627</v>
      </c>
      <c r="K65" s="193">
        <v>1063</v>
      </c>
      <c r="L65" s="193">
        <v>776</v>
      </c>
      <c r="M65" s="193">
        <v>747</v>
      </c>
      <c r="N65" s="194">
        <v>1063</v>
      </c>
      <c r="O65" s="193">
        <v>3724</v>
      </c>
      <c r="P65" s="198" t="s">
        <v>89</v>
      </c>
      <c r="Q65" s="43"/>
      <c r="R65" s="42"/>
    </row>
    <row r="66" spans="1:18" s="29" customFormat="1" ht="12.75" customHeight="1" outlineLevel="1">
      <c r="A66" s="199" t="s">
        <v>162</v>
      </c>
      <c r="B66" s="182" t="s">
        <v>163</v>
      </c>
      <c r="C66" s="191"/>
      <c r="D66" s="192"/>
      <c r="E66" s="192"/>
      <c r="F66" s="193" t="s">
        <v>89</v>
      </c>
      <c r="G66" s="193"/>
      <c r="H66" s="193"/>
      <c r="I66" s="193"/>
      <c r="J66" s="193"/>
      <c r="K66" s="193"/>
      <c r="L66" s="193"/>
      <c r="M66" s="193"/>
      <c r="N66" s="194"/>
      <c r="O66" s="193"/>
      <c r="P66" s="198" t="s">
        <v>89</v>
      </c>
      <c r="Q66" s="43"/>
      <c r="R66" s="42"/>
    </row>
    <row r="67" spans="1:18" s="29" customFormat="1" ht="27" customHeight="1" outlineLevel="1">
      <c r="A67" s="199" t="s">
        <v>164</v>
      </c>
      <c r="B67" s="182" t="s">
        <v>165</v>
      </c>
      <c r="C67" s="191"/>
      <c r="D67" s="192"/>
      <c r="E67" s="192"/>
      <c r="F67" s="193" t="s">
        <v>89</v>
      </c>
      <c r="G67" s="193">
        <v>50</v>
      </c>
      <c r="H67" s="193"/>
      <c r="I67" s="193"/>
      <c r="J67" s="193"/>
      <c r="K67" s="193"/>
      <c r="L67" s="193"/>
      <c r="M67" s="193"/>
      <c r="N67" s="194"/>
      <c r="O67" s="193"/>
      <c r="P67" s="198" t="s">
        <v>89</v>
      </c>
      <c r="Q67" s="43"/>
      <c r="R67" s="42"/>
    </row>
    <row r="68" spans="1:18" s="29" customFormat="1" ht="13.5" customHeight="1" outlineLevel="1">
      <c r="A68" s="199" t="s">
        <v>166</v>
      </c>
      <c r="B68" s="182" t="s">
        <v>167</v>
      </c>
      <c r="C68" s="191" t="e">
        <f>D68+E68+N68+P68</f>
        <v>#VALUE!</v>
      </c>
      <c r="D68" s="192">
        <v>3750</v>
      </c>
      <c r="E68" s="192">
        <v>3750</v>
      </c>
      <c r="F68" s="193" t="s">
        <v>89</v>
      </c>
      <c r="G68" s="193"/>
      <c r="H68" s="193"/>
      <c r="I68" s="193"/>
      <c r="J68" s="196"/>
      <c r="K68" s="196"/>
      <c r="L68" s="196"/>
      <c r="M68" s="196"/>
      <c r="N68" s="197"/>
      <c r="O68" s="196"/>
      <c r="P68" s="198" t="s">
        <v>89</v>
      </c>
      <c r="Q68" s="43"/>
      <c r="R68" s="42"/>
    </row>
    <row r="69" spans="1:18" s="29" customFormat="1" ht="13.5" customHeight="1" outlineLevel="1">
      <c r="A69" s="199" t="s">
        <v>168</v>
      </c>
      <c r="B69" s="182" t="s">
        <v>169</v>
      </c>
      <c r="C69" s="191" t="e">
        <f>D69+E69+N69+P69</f>
        <v>#VALUE!</v>
      </c>
      <c r="D69" s="192">
        <v>198</v>
      </c>
      <c r="E69" s="192">
        <v>198</v>
      </c>
      <c r="F69" s="193" t="s">
        <v>89</v>
      </c>
      <c r="G69" s="193"/>
      <c r="H69" s="193"/>
      <c r="I69" s="193"/>
      <c r="J69" s="196"/>
      <c r="K69" s="196"/>
      <c r="L69" s="196"/>
      <c r="M69" s="196"/>
      <c r="N69" s="197"/>
      <c r="O69" s="196"/>
      <c r="P69" s="198" t="s">
        <v>89</v>
      </c>
      <c r="Q69" s="43"/>
      <c r="R69" s="42"/>
    </row>
    <row r="70" spans="1:18" s="29" customFormat="1" ht="13.5" customHeight="1" outlineLevel="1">
      <c r="A70" s="199" t="s">
        <v>170</v>
      </c>
      <c r="B70" s="182" t="s">
        <v>171</v>
      </c>
      <c r="C70" s="191" t="e">
        <f>D70+E70+N70+P70</f>
        <v>#VALUE!</v>
      </c>
      <c r="D70" s="192">
        <v>685.2</v>
      </c>
      <c r="E70" s="192">
        <v>662.2</v>
      </c>
      <c r="F70" s="193" t="s">
        <v>89</v>
      </c>
      <c r="G70" s="193">
        <v>400</v>
      </c>
      <c r="H70" s="193"/>
      <c r="I70" s="193"/>
      <c r="J70" s="193"/>
      <c r="K70" s="193"/>
      <c r="L70" s="193"/>
      <c r="M70" s="193"/>
      <c r="N70" s="194"/>
      <c r="O70" s="193"/>
      <c r="P70" s="195" t="s">
        <v>89</v>
      </c>
      <c r="Q70" s="43"/>
      <c r="R70" s="42"/>
    </row>
    <row r="71" spans="1:18" s="29" customFormat="1" ht="13.5" customHeight="1" outlineLevel="1">
      <c r="A71" s="199" t="s">
        <v>172</v>
      </c>
      <c r="B71" s="224" t="s">
        <v>173</v>
      </c>
      <c r="C71" s="45" t="e">
        <f>D71+E71+N71+P71</f>
        <v>#VALUE!</v>
      </c>
      <c r="D71" s="46"/>
      <c r="E71" s="46">
        <v>4000</v>
      </c>
      <c r="F71" s="193" t="s">
        <v>89</v>
      </c>
      <c r="G71" s="193">
        <v>3128</v>
      </c>
      <c r="H71" s="193">
        <v>1250</v>
      </c>
      <c r="I71" s="193"/>
      <c r="J71" s="193">
        <v>5000</v>
      </c>
      <c r="K71" s="193">
        <v>1250</v>
      </c>
      <c r="L71" s="193">
        <v>0</v>
      </c>
      <c r="M71" s="193">
        <v>1800</v>
      </c>
      <c r="N71" s="194">
        <v>1950</v>
      </c>
      <c r="O71" s="193">
        <v>5000</v>
      </c>
      <c r="P71" s="195" t="s">
        <v>89</v>
      </c>
      <c r="Q71" s="43"/>
      <c r="R71" s="43"/>
    </row>
    <row r="72" spans="1:18" s="29" customFormat="1" ht="13.5" customHeight="1" outlineLevel="1">
      <c r="A72" s="199" t="s">
        <v>174</v>
      </c>
      <c r="B72" s="224" t="s">
        <v>175</v>
      </c>
      <c r="C72" s="47"/>
      <c r="D72" s="44"/>
      <c r="E72" s="44"/>
      <c r="F72" s="193" t="s">
        <v>89</v>
      </c>
      <c r="G72" s="193"/>
      <c r="H72" s="193"/>
      <c r="I72" s="193"/>
      <c r="J72" s="193"/>
      <c r="K72" s="193"/>
      <c r="L72" s="193"/>
      <c r="M72" s="193"/>
      <c r="N72" s="194"/>
      <c r="O72" s="193"/>
      <c r="P72" s="195" t="s">
        <v>89</v>
      </c>
      <c r="Q72" s="43"/>
      <c r="R72" s="43"/>
    </row>
    <row r="73" spans="1:18" s="29" customFormat="1" ht="13.5" customHeight="1" outlineLevel="1">
      <c r="A73" s="199" t="s">
        <v>176</v>
      </c>
      <c r="B73" s="182" t="s">
        <v>177</v>
      </c>
      <c r="C73" s="191"/>
      <c r="D73" s="192"/>
      <c r="E73" s="192"/>
      <c r="F73" s="193" t="s">
        <v>89</v>
      </c>
      <c r="G73" s="193">
        <v>6113</v>
      </c>
      <c r="H73" s="193">
        <v>884</v>
      </c>
      <c r="I73" s="193"/>
      <c r="J73" s="193">
        <v>22310</v>
      </c>
      <c r="K73" s="193">
        <v>1180</v>
      </c>
      <c r="L73" s="193">
        <v>611</v>
      </c>
      <c r="M73" s="193">
        <v>772</v>
      </c>
      <c r="N73" s="194">
        <v>21381</v>
      </c>
      <c r="O73" s="193">
        <v>23037</v>
      </c>
      <c r="P73" s="195" t="s">
        <v>89</v>
      </c>
      <c r="Q73" s="43"/>
      <c r="R73" s="42"/>
    </row>
    <row r="74" spans="1:18" s="29" customFormat="1" ht="13.5" customHeight="1" outlineLevel="1">
      <c r="A74" s="199" t="s">
        <v>178</v>
      </c>
      <c r="B74" s="182" t="s">
        <v>388</v>
      </c>
      <c r="C74" s="191"/>
      <c r="D74" s="192"/>
      <c r="E74" s="192"/>
      <c r="F74" s="193" t="s">
        <v>89</v>
      </c>
      <c r="G74" s="193"/>
      <c r="H74" s="193"/>
      <c r="I74" s="193"/>
      <c r="J74" s="193"/>
      <c r="K74" s="193"/>
      <c r="L74" s="193"/>
      <c r="M74" s="193"/>
      <c r="N74" s="194"/>
      <c r="O74" s="193"/>
      <c r="P74" s="195" t="s">
        <v>89</v>
      </c>
      <c r="Q74" s="43"/>
      <c r="R74" s="42"/>
    </row>
    <row r="75" spans="1:18" s="40" customFormat="1" ht="15" customHeight="1" thickBot="1">
      <c r="A75" s="225" t="s">
        <v>179</v>
      </c>
      <c r="B75" s="216" t="s">
        <v>153</v>
      </c>
      <c r="C75" s="45" t="e">
        <f>D75+E75+N75+P75</f>
        <v>#VALUE!</v>
      </c>
      <c r="D75" s="46"/>
      <c r="E75" s="46">
        <v>4000</v>
      </c>
      <c r="F75" s="193" t="s">
        <v>89</v>
      </c>
      <c r="G75" s="193">
        <v>23363</v>
      </c>
      <c r="H75" s="193"/>
      <c r="I75" s="193"/>
      <c r="J75" s="193"/>
      <c r="K75" s="193"/>
      <c r="L75" s="193"/>
      <c r="M75" s="193"/>
      <c r="N75" s="193"/>
      <c r="O75" s="193"/>
      <c r="P75" s="195" t="s">
        <v>89</v>
      </c>
      <c r="Q75" s="43"/>
      <c r="R75" s="42"/>
    </row>
    <row r="76" spans="1:18" s="40" customFormat="1" ht="15" customHeight="1">
      <c r="A76" s="178" t="s">
        <v>366</v>
      </c>
      <c r="B76" s="226" t="s">
        <v>392</v>
      </c>
      <c r="C76" s="47"/>
      <c r="D76" s="44"/>
      <c r="E76" s="44"/>
      <c r="J76" s="193"/>
      <c r="K76" s="193"/>
      <c r="L76" s="193"/>
      <c r="M76" s="193"/>
      <c r="N76" s="194"/>
      <c r="O76" s="193"/>
      <c r="P76" s="195"/>
      <c r="Q76" s="43"/>
      <c r="R76" s="42"/>
    </row>
    <row r="77" spans="1:18" s="40" customFormat="1" ht="15" customHeight="1">
      <c r="A77" s="199"/>
      <c r="B77" s="182" t="s">
        <v>337</v>
      </c>
      <c r="C77" s="47"/>
      <c r="D77" s="44"/>
      <c r="E77" s="44"/>
      <c r="F77" s="193"/>
      <c r="G77" s="252"/>
      <c r="H77" s="252"/>
      <c r="I77" s="252"/>
      <c r="K77" s="193"/>
      <c r="L77" s="193"/>
      <c r="M77" s="193"/>
      <c r="N77" s="194"/>
      <c r="P77" s="195"/>
      <c r="Q77" s="43"/>
      <c r="R77" s="42"/>
    </row>
    <row r="78" spans="1:18" s="40" customFormat="1" ht="15" customHeight="1">
      <c r="A78" s="199"/>
      <c r="B78" s="182" t="s">
        <v>338</v>
      </c>
      <c r="C78" s="47"/>
      <c r="D78" s="44"/>
      <c r="E78" s="44"/>
      <c r="F78" s="193"/>
      <c r="G78" s="252"/>
      <c r="H78" s="252"/>
      <c r="I78" s="252"/>
      <c r="K78" s="193"/>
      <c r="L78" s="193"/>
      <c r="M78" s="193"/>
      <c r="N78" s="194"/>
      <c r="P78" s="195"/>
      <c r="Q78" s="43"/>
      <c r="R78" s="42"/>
    </row>
    <row r="79" spans="1:18" s="40" customFormat="1" ht="15" customHeight="1">
      <c r="A79" s="199"/>
      <c r="B79" s="182" t="s">
        <v>339</v>
      </c>
      <c r="C79" s="47"/>
      <c r="D79" s="44"/>
      <c r="E79" s="44"/>
      <c r="F79" s="193"/>
      <c r="G79" s="252"/>
      <c r="H79" s="252">
        <v>12420</v>
      </c>
      <c r="I79" s="252"/>
      <c r="K79" s="193"/>
      <c r="L79" s="193"/>
      <c r="M79" s="193">
        <v>7155</v>
      </c>
      <c r="N79" s="194">
        <v>6000</v>
      </c>
      <c r="O79" s="40">
        <v>25575</v>
      </c>
      <c r="P79" s="195"/>
      <c r="Q79" s="43"/>
      <c r="R79" s="42"/>
    </row>
    <row r="80" spans="1:18" s="40" customFormat="1" ht="15" customHeight="1">
      <c r="A80" s="199"/>
      <c r="B80" s="182" t="s">
        <v>340</v>
      </c>
      <c r="C80" s="47"/>
      <c r="D80" s="44"/>
      <c r="E80" s="44"/>
      <c r="F80" s="193"/>
      <c r="G80" s="252"/>
      <c r="H80" s="252"/>
      <c r="I80" s="252"/>
      <c r="K80" s="193"/>
      <c r="L80" s="193"/>
      <c r="M80" s="193"/>
      <c r="N80" s="194"/>
      <c r="P80" s="195"/>
      <c r="Q80" s="43"/>
      <c r="R80" s="42"/>
    </row>
    <row r="81" spans="1:18" s="40" customFormat="1" ht="15" customHeight="1" thickBot="1">
      <c r="A81" s="199"/>
      <c r="B81" s="182" t="s">
        <v>395</v>
      </c>
      <c r="C81" s="47"/>
      <c r="D81" s="44"/>
      <c r="E81" s="44"/>
      <c r="F81" s="193"/>
      <c r="G81" s="252"/>
      <c r="H81" s="252"/>
      <c r="I81" s="252"/>
      <c r="J81" s="40">
        <v>0</v>
      </c>
      <c r="K81" s="193">
        <v>-1369</v>
      </c>
      <c r="L81" s="193">
        <v>0</v>
      </c>
      <c r="M81" s="193"/>
      <c r="N81" s="194"/>
      <c r="O81" s="40">
        <v>0</v>
      </c>
      <c r="P81" s="195"/>
      <c r="Q81" s="43"/>
      <c r="R81" s="42"/>
    </row>
    <row r="82" spans="1:18" s="50" customFormat="1" ht="13.5" customHeight="1" outlineLevel="1">
      <c r="A82" s="160" t="s">
        <v>367</v>
      </c>
      <c r="B82" s="161" t="s">
        <v>180</v>
      </c>
      <c r="C82" s="227"/>
      <c r="D82" s="228"/>
      <c r="E82" s="228"/>
      <c r="F82" s="229" t="s">
        <v>89</v>
      </c>
      <c r="G82" s="229"/>
      <c r="H82" s="229">
        <v>131023</v>
      </c>
      <c r="I82" s="229"/>
      <c r="J82" s="230">
        <v>323988</v>
      </c>
      <c r="K82" s="230">
        <v>72600</v>
      </c>
      <c r="L82" s="230">
        <f>L8+L13+L31+L39</f>
        <v>53545</v>
      </c>
      <c r="M82" s="230">
        <v>90844</v>
      </c>
      <c r="N82" s="230">
        <v>109739</v>
      </c>
      <c r="O82" s="230">
        <v>331606</v>
      </c>
      <c r="P82" s="231" t="s">
        <v>89</v>
      </c>
      <c r="Q82" s="48"/>
      <c r="R82" s="49"/>
    </row>
    <row r="83" spans="1:18" s="50" customFormat="1" ht="13.5" customHeight="1" outlineLevel="1">
      <c r="A83" s="178"/>
      <c r="B83" s="182" t="s">
        <v>407</v>
      </c>
      <c r="C83" s="232"/>
      <c r="D83" s="172"/>
      <c r="E83" s="172"/>
      <c r="F83" s="233"/>
      <c r="G83" s="233"/>
      <c r="H83" s="233"/>
      <c r="I83" s="233"/>
      <c r="J83" s="234"/>
      <c r="K83" s="234"/>
      <c r="L83" s="234"/>
      <c r="M83" s="234"/>
      <c r="N83" s="234"/>
      <c r="O83" s="234"/>
      <c r="P83" s="235"/>
      <c r="Q83" s="48"/>
      <c r="R83" s="49"/>
    </row>
    <row r="84" spans="1:18" s="50" customFormat="1" ht="13.5" customHeight="1" outlineLevel="1" thickBot="1">
      <c r="A84" s="236"/>
      <c r="B84" s="237" t="s">
        <v>188</v>
      </c>
      <c r="C84" s="238"/>
      <c r="D84" s="239"/>
      <c r="E84" s="239"/>
      <c r="F84" s="240" t="s">
        <v>89</v>
      </c>
      <c r="G84" s="240"/>
      <c r="H84" s="240"/>
      <c r="I84" s="240"/>
      <c r="J84" s="241"/>
      <c r="K84" s="241"/>
      <c r="L84" s="241"/>
      <c r="M84" s="241"/>
      <c r="N84" s="241"/>
      <c r="O84" s="241"/>
      <c r="P84" s="242" t="s">
        <v>89</v>
      </c>
      <c r="Q84" s="48"/>
      <c r="R84" s="49"/>
    </row>
    <row r="85" spans="1:18" s="50" customFormat="1" ht="13.5" customHeight="1" outlineLevel="1">
      <c r="A85" s="243"/>
      <c r="B85" s="224"/>
      <c r="C85" s="244"/>
      <c r="D85" s="245"/>
      <c r="E85" s="245"/>
      <c r="F85" s="246"/>
      <c r="G85" s="246"/>
      <c r="H85" s="246"/>
      <c r="I85" s="246"/>
      <c r="J85" s="246"/>
      <c r="K85" s="246"/>
      <c r="L85" s="246"/>
      <c r="M85" s="246"/>
      <c r="N85" s="247"/>
      <c r="O85" s="247"/>
      <c r="P85" s="247"/>
      <c r="Q85" s="48"/>
      <c r="R85" s="49"/>
    </row>
    <row r="86" spans="1:18" s="52" customFormat="1" ht="12.75" customHeight="1">
      <c r="A86" s="248"/>
      <c r="B86" s="249"/>
      <c r="C86" s="250"/>
      <c r="D86" s="66"/>
      <c r="E86" s="66"/>
      <c r="F86" s="248"/>
      <c r="G86" s="248"/>
      <c r="H86" s="248"/>
      <c r="I86" s="248"/>
      <c r="J86" s="248"/>
      <c r="K86" s="248"/>
      <c r="L86" s="248"/>
      <c r="M86" s="248"/>
      <c r="N86" s="24"/>
      <c r="O86" s="24"/>
      <c r="P86" s="66"/>
      <c r="R86" s="53"/>
    </row>
    <row r="87" spans="1:18" s="52" customFormat="1" ht="11.25" customHeight="1">
      <c r="A87" s="248"/>
      <c r="B87" s="248"/>
      <c r="C87" s="251"/>
      <c r="D87" s="251"/>
      <c r="E87" s="251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1"/>
      <c r="R87" s="53"/>
    </row>
    <row r="88" spans="1:18" s="57" customFormat="1" ht="12.75" customHeight="1">
      <c r="A88" s="51"/>
      <c r="B88" s="54"/>
      <c r="C88" s="55"/>
      <c r="D88" s="56"/>
      <c r="E88" s="56"/>
      <c r="F88" s="52"/>
      <c r="G88" s="52"/>
      <c r="H88" s="52"/>
      <c r="I88" s="52"/>
      <c r="J88" s="52"/>
      <c r="K88" s="52"/>
      <c r="L88" s="52"/>
      <c r="M88" s="52"/>
      <c r="P88" s="56"/>
      <c r="R88" s="58"/>
    </row>
    <row r="89" spans="1:18" s="57" customFormat="1" ht="15.75">
      <c r="A89" s="51"/>
      <c r="B89" s="54"/>
      <c r="C89" s="55"/>
      <c r="D89" s="56"/>
      <c r="E89" s="56"/>
      <c r="F89" s="59"/>
      <c r="G89" s="59"/>
      <c r="H89" s="59"/>
      <c r="I89" s="59"/>
      <c r="K89" s="59"/>
      <c r="L89" s="59"/>
      <c r="M89" s="59"/>
      <c r="P89" s="60"/>
      <c r="R89" s="58"/>
    </row>
    <row r="90" spans="2:18" s="57" customFormat="1" ht="15.75">
      <c r="B90" s="54"/>
      <c r="C90" s="55"/>
      <c r="D90" s="56"/>
      <c r="E90" s="56"/>
      <c r="F90" s="59"/>
      <c r="G90" s="59"/>
      <c r="H90" s="59"/>
      <c r="I90" s="59"/>
      <c r="P90" s="56"/>
      <c r="R90" s="58"/>
    </row>
    <row r="91" spans="2:18" s="25" customFormat="1" ht="15.75">
      <c r="B91" s="54"/>
      <c r="C91" s="61"/>
      <c r="D91" s="56"/>
      <c r="E91" s="62"/>
      <c r="P91" s="62"/>
      <c r="R91" s="26"/>
    </row>
    <row r="92" spans="2:15" ht="15.75">
      <c r="B92" s="5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6" ht="15.75">
      <c r="A93" s="21"/>
      <c r="B93" s="54"/>
      <c r="P93" s="67"/>
    </row>
    <row r="94" spans="1:2" ht="15.75">
      <c r="A94" s="21"/>
      <c r="B94" s="54"/>
    </row>
    <row r="95" spans="1:2" ht="15.75">
      <c r="A95" s="21"/>
      <c r="B95" s="54"/>
    </row>
    <row r="96" spans="1:2" ht="15.75">
      <c r="A96" s="21"/>
      <c r="B96" s="54"/>
    </row>
    <row r="97" ht="15.75">
      <c r="B97" s="54"/>
    </row>
    <row r="98" ht="15.75">
      <c r="B98" s="54"/>
    </row>
    <row r="99" ht="15.75">
      <c r="B99" s="54"/>
    </row>
  </sheetData>
  <sheetProtection/>
  <mergeCells count="4">
    <mergeCell ref="M4:P4"/>
    <mergeCell ref="A2:E2"/>
    <mergeCell ref="A1:E1"/>
    <mergeCell ref="A3:P3"/>
  </mergeCells>
  <printOptions/>
  <pageMargins left="0.5905511811023623" right="0" top="0.1968503937007874" bottom="0.3937007874015748" header="0.1968503937007874" footer="0.3937007874015748"/>
  <pageSetup horizontalDpi="600" verticalDpi="600" orientation="landscape" paperSize="9" scale="75" r:id="rId1"/>
  <headerFooter alignWithMargins="0">
    <oddFooter xml:space="preserve">&amp;R65 </oddFooter>
  </headerFooter>
  <rowBreaks count="1" manualBreakCount="1">
    <brk id="38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01"/>
  <dimension ref="A1:I2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375" style="10" customWidth="1"/>
    <col min="2" max="2" width="46.00390625" style="10" customWidth="1"/>
    <col min="3" max="3" width="32.875" style="10" customWidth="1"/>
    <col min="4" max="4" width="20.625" style="10" customWidth="1"/>
    <col min="5" max="5" width="6.25390625" style="10" customWidth="1"/>
    <col min="6" max="6" width="6.625" style="10" customWidth="1"/>
    <col min="7" max="7" width="7.875" style="10" customWidth="1"/>
    <col min="8" max="8" width="8.75390625" style="10" customWidth="1"/>
    <col min="9" max="16384" width="9.125" style="10" customWidth="1"/>
  </cols>
  <sheetData>
    <row r="1" ht="12.75">
      <c r="D1" s="10" t="s">
        <v>307</v>
      </c>
    </row>
    <row r="2" ht="12.75">
      <c r="D2" s="10" t="s">
        <v>308</v>
      </c>
    </row>
    <row r="3" ht="12.75">
      <c r="D3" s="10" t="s">
        <v>309</v>
      </c>
    </row>
    <row r="4" ht="16.5" customHeight="1">
      <c r="D4" s="10" t="s">
        <v>310</v>
      </c>
    </row>
    <row r="5" spans="1:8" ht="36.75" customHeight="1" thickBot="1">
      <c r="A5" s="869" t="s">
        <v>411</v>
      </c>
      <c r="B5" s="869"/>
      <c r="C5" s="869"/>
      <c r="D5" s="869"/>
      <c r="E5" s="869"/>
      <c r="F5" s="869"/>
      <c r="G5" s="869"/>
      <c r="H5" s="869"/>
    </row>
    <row r="6" spans="1:8" ht="12.75">
      <c r="A6" s="128"/>
      <c r="B6" s="68"/>
      <c r="C6" s="16"/>
      <c r="D6" s="68"/>
      <c r="E6" s="867" t="s">
        <v>210</v>
      </c>
      <c r="F6" s="867"/>
      <c r="G6" s="867"/>
      <c r="H6" s="868"/>
    </row>
    <row r="7" spans="1:8" s="11" customFormat="1" ht="16.5" customHeight="1">
      <c r="A7" s="131" t="s">
        <v>345</v>
      </c>
      <c r="B7" s="69" t="s">
        <v>311</v>
      </c>
      <c r="C7" s="69" t="s">
        <v>312</v>
      </c>
      <c r="D7" s="69" t="s">
        <v>313</v>
      </c>
      <c r="E7" s="870" t="s">
        <v>209</v>
      </c>
      <c r="F7" s="871"/>
      <c r="G7" s="871"/>
      <c r="H7" s="872"/>
    </row>
    <row r="8" spans="1:8" s="11" customFormat="1" ht="15.75">
      <c r="A8" s="131" t="s">
        <v>79</v>
      </c>
      <c r="B8" s="69"/>
      <c r="C8" s="15"/>
      <c r="D8" s="69"/>
      <c r="E8" s="70" t="s">
        <v>343</v>
      </c>
      <c r="F8" s="70" t="s">
        <v>344</v>
      </c>
      <c r="G8" s="70" t="s">
        <v>76</v>
      </c>
      <c r="H8" s="71" t="s">
        <v>77</v>
      </c>
    </row>
    <row r="9" spans="1:8" s="11" customFormat="1" ht="15.75">
      <c r="A9" s="129"/>
      <c r="B9" s="72">
        <v>1</v>
      </c>
      <c r="C9" s="13">
        <v>2</v>
      </c>
      <c r="D9" s="72">
        <v>3</v>
      </c>
      <c r="E9" s="13">
        <v>4</v>
      </c>
      <c r="F9" s="13">
        <v>5</v>
      </c>
      <c r="G9" s="13">
        <v>6</v>
      </c>
      <c r="H9" s="14">
        <v>7</v>
      </c>
    </row>
    <row r="10" spans="1:9" ht="31.5">
      <c r="A10" s="77" t="s">
        <v>314</v>
      </c>
      <c r="B10" s="132" t="s">
        <v>412</v>
      </c>
      <c r="C10" s="73"/>
      <c r="D10" s="74"/>
      <c r="E10" s="75"/>
      <c r="F10" s="75"/>
      <c r="G10" s="75"/>
      <c r="H10" s="76"/>
      <c r="I10" s="12"/>
    </row>
    <row r="11" spans="1:9" ht="14.25">
      <c r="A11" s="125"/>
      <c r="B11" s="133"/>
      <c r="C11" s="73"/>
      <c r="D11" s="74"/>
      <c r="E11" s="75"/>
      <c r="F11" s="75"/>
      <c r="G11" s="75"/>
      <c r="H11" s="76"/>
      <c r="I11" s="12"/>
    </row>
    <row r="12" spans="1:9" ht="15">
      <c r="A12" s="125" t="s">
        <v>348</v>
      </c>
      <c r="B12" s="134" t="s">
        <v>315</v>
      </c>
      <c r="C12" s="73"/>
      <c r="D12" s="74"/>
      <c r="E12" s="75"/>
      <c r="F12" s="75"/>
      <c r="G12" s="75"/>
      <c r="H12" s="76"/>
      <c r="I12" s="12"/>
    </row>
    <row r="13" spans="1:9" ht="60.75" customHeight="1">
      <c r="A13" s="125"/>
      <c r="B13" s="135" t="s">
        <v>278</v>
      </c>
      <c r="C13" s="73" t="s">
        <v>277</v>
      </c>
      <c r="D13" s="74" t="s">
        <v>417</v>
      </c>
      <c r="E13" s="75"/>
      <c r="F13" s="75"/>
      <c r="G13" s="75">
        <v>36404</v>
      </c>
      <c r="H13" s="76"/>
      <c r="I13" s="12"/>
    </row>
    <row r="14" spans="1:9" ht="45.75" customHeight="1">
      <c r="A14" s="125"/>
      <c r="B14" s="135" t="s">
        <v>317</v>
      </c>
      <c r="C14" s="74" t="s">
        <v>417</v>
      </c>
      <c r="D14" s="78"/>
      <c r="E14" s="75"/>
      <c r="F14" s="75"/>
      <c r="G14" s="75">
        <v>36418</v>
      </c>
      <c r="H14" s="76"/>
      <c r="I14" s="12"/>
    </row>
    <row r="15" spans="1:9" ht="15">
      <c r="A15" s="125"/>
      <c r="B15" s="135" t="s">
        <v>318</v>
      </c>
      <c r="C15" s="74" t="s">
        <v>414</v>
      </c>
      <c r="D15" s="73" t="s">
        <v>316</v>
      </c>
      <c r="E15" s="75"/>
      <c r="F15" s="75"/>
      <c r="G15" s="75">
        <v>36434</v>
      </c>
      <c r="H15" s="79"/>
      <c r="I15" s="12"/>
    </row>
    <row r="16" spans="1:9" ht="30">
      <c r="A16" s="125" t="s">
        <v>349</v>
      </c>
      <c r="B16" s="134" t="s">
        <v>394</v>
      </c>
      <c r="C16" s="73"/>
      <c r="D16" s="74"/>
      <c r="E16" s="75"/>
      <c r="F16" s="75"/>
      <c r="G16" s="75"/>
      <c r="H16" s="76"/>
      <c r="I16" s="12"/>
    </row>
    <row r="17" spans="1:9" ht="26.25">
      <c r="A17" s="125"/>
      <c r="B17" s="135" t="s">
        <v>279</v>
      </c>
      <c r="C17" s="73" t="s">
        <v>316</v>
      </c>
      <c r="D17" s="74" t="s">
        <v>413</v>
      </c>
      <c r="E17" s="75"/>
      <c r="F17" s="75"/>
      <c r="G17" s="75">
        <v>36418</v>
      </c>
      <c r="H17" s="76"/>
      <c r="I17" s="12"/>
    </row>
    <row r="18" spans="1:9" ht="29.25" customHeight="1">
      <c r="A18" s="125"/>
      <c r="B18" s="135" t="s">
        <v>317</v>
      </c>
      <c r="C18" s="74" t="s">
        <v>413</v>
      </c>
      <c r="D18" s="74"/>
      <c r="E18" s="75"/>
      <c r="F18" s="75"/>
      <c r="G18" s="75">
        <v>36434</v>
      </c>
      <c r="H18" s="76"/>
      <c r="I18" s="12"/>
    </row>
    <row r="19" spans="1:9" ht="15">
      <c r="A19" s="125"/>
      <c r="B19" s="135" t="s">
        <v>318</v>
      </c>
      <c r="C19" s="74" t="s">
        <v>414</v>
      </c>
      <c r="D19" s="73" t="s">
        <v>316</v>
      </c>
      <c r="E19" s="75"/>
      <c r="F19" s="75"/>
      <c r="G19" s="75"/>
      <c r="H19" s="76">
        <v>36448</v>
      </c>
      <c r="I19" s="12"/>
    </row>
    <row r="20" spans="1:9" ht="27" customHeight="1">
      <c r="A20" s="125" t="s">
        <v>350</v>
      </c>
      <c r="B20" s="134" t="s">
        <v>396</v>
      </c>
      <c r="C20" s="73"/>
      <c r="D20" s="74"/>
      <c r="E20" s="75"/>
      <c r="F20" s="75"/>
      <c r="G20" s="75"/>
      <c r="H20" s="76"/>
      <c r="I20" s="12"/>
    </row>
    <row r="21" spans="1:9" ht="26.25">
      <c r="A21" s="125"/>
      <c r="B21" s="135" t="s">
        <v>278</v>
      </c>
      <c r="C21" s="73" t="s">
        <v>316</v>
      </c>
      <c r="D21" s="74" t="s">
        <v>280</v>
      </c>
      <c r="E21" s="75"/>
      <c r="F21" s="75"/>
      <c r="G21" s="75">
        <v>36387</v>
      </c>
      <c r="H21" s="76"/>
      <c r="I21" s="12"/>
    </row>
    <row r="22" spans="1:9" ht="15">
      <c r="A22" s="125"/>
      <c r="B22" s="135" t="s">
        <v>317</v>
      </c>
      <c r="C22" s="74" t="s">
        <v>280</v>
      </c>
      <c r="D22" s="74"/>
      <c r="E22" s="75"/>
      <c r="F22" s="75"/>
      <c r="G22" s="75">
        <v>36418</v>
      </c>
      <c r="H22" s="76"/>
      <c r="I22" s="12"/>
    </row>
    <row r="23" spans="1:9" ht="15">
      <c r="A23" s="125"/>
      <c r="B23" s="135" t="s">
        <v>318</v>
      </c>
      <c r="C23" s="74" t="s">
        <v>280</v>
      </c>
      <c r="D23" s="73" t="s">
        <v>316</v>
      </c>
      <c r="E23" s="75"/>
      <c r="F23" s="75"/>
      <c r="G23" s="75">
        <v>36434</v>
      </c>
      <c r="H23" s="76"/>
      <c r="I23" s="12"/>
    </row>
    <row r="24" spans="1:9" ht="15">
      <c r="A24" s="125" t="s">
        <v>351</v>
      </c>
      <c r="B24" s="135" t="s">
        <v>319</v>
      </c>
      <c r="C24" s="73"/>
      <c r="D24" s="74"/>
      <c r="E24" s="75"/>
      <c r="F24" s="75"/>
      <c r="G24" s="75"/>
      <c r="H24" s="76"/>
      <c r="I24" s="12"/>
    </row>
    <row r="25" spans="1:9" ht="39">
      <c r="A25" s="125"/>
      <c r="B25" s="135" t="s">
        <v>278</v>
      </c>
      <c r="C25" s="73" t="s">
        <v>316</v>
      </c>
      <c r="D25" s="74" t="s">
        <v>415</v>
      </c>
      <c r="E25" s="75"/>
      <c r="F25" s="156">
        <v>36326</v>
      </c>
      <c r="G25" s="75"/>
      <c r="H25" s="76"/>
      <c r="I25" s="12"/>
    </row>
    <row r="26" spans="1:9" ht="40.5" customHeight="1">
      <c r="A26" s="125"/>
      <c r="B26" s="135" t="s">
        <v>317</v>
      </c>
      <c r="C26" s="159" t="s">
        <v>181</v>
      </c>
      <c r="D26" s="74"/>
      <c r="E26" s="75"/>
      <c r="F26" s="156">
        <v>36356</v>
      </c>
      <c r="G26" s="75"/>
      <c r="H26" s="76"/>
      <c r="I26" s="12"/>
    </row>
    <row r="27" spans="1:9" ht="30" customHeight="1">
      <c r="A27" s="125"/>
      <c r="B27" s="135" t="s">
        <v>318</v>
      </c>
      <c r="C27" s="159" t="s">
        <v>182</v>
      </c>
      <c r="D27" s="73" t="s">
        <v>316</v>
      </c>
      <c r="E27" s="75"/>
      <c r="F27" s="75"/>
      <c r="G27" s="75">
        <v>36373</v>
      </c>
      <c r="H27" s="76"/>
      <c r="I27" s="12"/>
    </row>
    <row r="28" spans="1:9" ht="15">
      <c r="A28" s="125" t="s">
        <v>355</v>
      </c>
      <c r="B28" s="135" t="s">
        <v>352</v>
      </c>
      <c r="C28" s="73"/>
      <c r="D28" s="74"/>
      <c r="E28" s="75"/>
      <c r="F28" s="75"/>
      <c r="G28" s="75"/>
      <c r="H28" s="76"/>
      <c r="I28" s="12"/>
    </row>
    <row r="29" spans="1:9" ht="39">
      <c r="A29" s="125"/>
      <c r="B29" s="135" t="s">
        <v>388</v>
      </c>
      <c r="C29" s="73" t="s">
        <v>316</v>
      </c>
      <c r="D29" s="74" t="s">
        <v>415</v>
      </c>
      <c r="E29" s="75"/>
      <c r="F29" s="73"/>
      <c r="G29" s="156">
        <v>36387</v>
      </c>
      <c r="H29" s="76"/>
      <c r="I29" s="12"/>
    </row>
    <row r="30" spans="1:9" ht="74.25" customHeight="1">
      <c r="A30" s="125"/>
      <c r="B30" s="136" t="s">
        <v>317</v>
      </c>
      <c r="C30" s="159" t="s">
        <v>403</v>
      </c>
      <c r="D30" s="74"/>
      <c r="E30" s="75"/>
      <c r="G30" s="156">
        <v>36418</v>
      </c>
      <c r="H30" s="76"/>
      <c r="I30" s="12"/>
    </row>
    <row r="31" spans="1:9" ht="21.75" customHeight="1">
      <c r="A31" s="125"/>
      <c r="B31" s="136" t="s">
        <v>318</v>
      </c>
      <c r="C31" s="74" t="s">
        <v>416</v>
      </c>
      <c r="D31" s="73" t="s">
        <v>316</v>
      </c>
      <c r="E31" s="75"/>
      <c r="F31" s="75"/>
      <c r="G31" s="75">
        <v>36434</v>
      </c>
      <c r="H31" s="76"/>
      <c r="I31" s="12"/>
    </row>
    <row r="32" spans="1:9" s="123" customFormat="1" ht="31.5">
      <c r="A32" s="124" t="s">
        <v>320</v>
      </c>
      <c r="B32" s="119" t="s">
        <v>321</v>
      </c>
      <c r="C32" s="118"/>
      <c r="D32" s="119"/>
      <c r="E32" s="120"/>
      <c r="F32" s="120"/>
      <c r="G32" s="120"/>
      <c r="H32" s="121"/>
      <c r="I32" s="122"/>
    </row>
    <row r="33" spans="1:9" ht="15">
      <c r="A33" s="125" t="s">
        <v>354</v>
      </c>
      <c r="B33" s="135" t="s">
        <v>322</v>
      </c>
      <c r="C33" s="73"/>
      <c r="D33" s="74"/>
      <c r="E33" s="75"/>
      <c r="F33" s="75"/>
      <c r="G33" s="75"/>
      <c r="H33" s="76"/>
      <c r="I33" s="12"/>
    </row>
    <row r="34" spans="1:9" ht="39">
      <c r="A34" s="125"/>
      <c r="B34" s="135" t="s">
        <v>278</v>
      </c>
      <c r="C34" s="73" t="s">
        <v>316</v>
      </c>
      <c r="D34" s="74" t="s">
        <v>415</v>
      </c>
      <c r="E34" s="75"/>
      <c r="F34" s="75"/>
      <c r="G34" s="75">
        <v>36387</v>
      </c>
      <c r="H34" s="76"/>
      <c r="I34" s="12"/>
    </row>
    <row r="35" spans="1:9" ht="29.25" customHeight="1">
      <c r="A35" s="125"/>
      <c r="B35" s="135" t="s">
        <v>317</v>
      </c>
      <c r="C35" s="74" t="s">
        <v>415</v>
      </c>
      <c r="D35" s="74"/>
      <c r="E35" s="75"/>
      <c r="F35" s="75"/>
      <c r="G35" s="75">
        <v>36418</v>
      </c>
      <c r="H35" s="76"/>
      <c r="I35" s="12"/>
    </row>
    <row r="36" spans="1:9" ht="26.25" customHeight="1">
      <c r="A36" s="125"/>
      <c r="B36" s="135" t="s">
        <v>318</v>
      </c>
      <c r="C36" s="74" t="s">
        <v>323</v>
      </c>
      <c r="D36" s="73" t="s">
        <v>316</v>
      </c>
      <c r="E36" s="75"/>
      <c r="F36" s="75"/>
      <c r="G36" s="75">
        <v>36434</v>
      </c>
      <c r="H36" s="76"/>
      <c r="I36" s="12"/>
    </row>
    <row r="37" spans="1:9" ht="29.25" customHeight="1">
      <c r="A37" s="125" t="s">
        <v>356</v>
      </c>
      <c r="B37" s="135" t="s">
        <v>324</v>
      </c>
      <c r="C37" s="73"/>
      <c r="D37" s="74"/>
      <c r="E37" s="75"/>
      <c r="F37" s="75"/>
      <c r="G37" s="75"/>
      <c r="H37" s="76"/>
      <c r="I37" s="12"/>
    </row>
    <row r="38" spans="1:9" ht="26.25">
      <c r="A38" s="125"/>
      <c r="B38" s="135" t="s">
        <v>278</v>
      </c>
      <c r="C38" s="73" t="s">
        <v>316</v>
      </c>
      <c r="D38" s="74" t="s">
        <v>323</v>
      </c>
      <c r="E38" s="75"/>
      <c r="F38" s="75"/>
      <c r="G38" s="75">
        <v>36387</v>
      </c>
      <c r="H38" s="76"/>
      <c r="I38" s="12"/>
    </row>
    <row r="39" spans="1:9" ht="15">
      <c r="A39" s="125"/>
      <c r="B39" s="135" t="s">
        <v>317</v>
      </c>
      <c r="C39" s="74" t="s">
        <v>323</v>
      </c>
      <c r="D39" s="74"/>
      <c r="E39" s="75"/>
      <c r="F39" s="75"/>
      <c r="G39" s="75">
        <v>36418</v>
      </c>
      <c r="H39" s="76"/>
      <c r="I39" s="12"/>
    </row>
    <row r="40" spans="1:9" ht="15">
      <c r="A40" s="125"/>
      <c r="B40" s="135" t="s">
        <v>318</v>
      </c>
      <c r="C40" s="74" t="s">
        <v>323</v>
      </c>
      <c r="D40" s="73" t="s">
        <v>316</v>
      </c>
      <c r="E40" s="75"/>
      <c r="F40" s="75"/>
      <c r="G40" s="75"/>
      <c r="H40" s="76">
        <v>36448</v>
      </c>
      <c r="I40" s="12"/>
    </row>
    <row r="41" spans="1:9" ht="30">
      <c r="A41" s="125" t="s">
        <v>325</v>
      </c>
      <c r="B41" s="135" t="s">
        <v>326</v>
      </c>
      <c r="C41" s="73"/>
      <c r="D41" s="74"/>
      <c r="E41" s="75"/>
      <c r="F41" s="75"/>
      <c r="G41" s="75"/>
      <c r="H41" s="76"/>
      <c r="I41" s="12"/>
    </row>
    <row r="42" spans="1:9" ht="26.25">
      <c r="A42" s="125"/>
      <c r="B42" s="135" t="s">
        <v>278</v>
      </c>
      <c r="C42" s="73" t="s">
        <v>316</v>
      </c>
      <c r="D42" s="74" t="s">
        <v>323</v>
      </c>
      <c r="E42" s="75"/>
      <c r="F42" s="75"/>
      <c r="G42" s="75">
        <v>36387</v>
      </c>
      <c r="H42" s="76"/>
      <c r="I42" s="12"/>
    </row>
    <row r="43" spans="1:9" ht="15">
      <c r="A43" s="125"/>
      <c r="B43" s="135" t="s">
        <v>317</v>
      </c>
      <c r="C43" s="74" t="s">
        <v>323</v>
      </c>
      <c r="D43" s="78"/>
      <c r="E43" s="75"/>
      <c r="F43" s="75"/>
      <c r="G43" s="75">
        <v>36418</v>
      </c>
      <c r="H43" s="76"/>
      <c r="I43" s="12"/>
    </row>
    <row r="44" spans="1:9" ht="15">
      <c r="A44" s="125"/>
      <c r="B44" s="135" t="s">
        <v>318</v>
      </c>
      <c r="C44" s="74" t="s">
        <v>323</v>
      </c>
      <c r="D44" s="73" t="s">
        <v>316</v>
      </c>
      <c r="E44" s="75"/>
      <c r="F44" s="75"/>
      <c r="G44" s="75"/>
      <c r="H44" s="76">
        <v>36448</v>
      </c>
      <c r="I44" s="12"/>
    </row>
    <row r="45" spans="1:9" ht="15">
      <c r="A45" s="125" t="s">
        <v>357</v>
      </c>
      <c r="B45" s="135" t="s">
        <v>211</v>
      </c>
      <c r="C45" s="73"/>
      <c r="D45" s="74"/>
      <c r="E45" s="75"/>
      <c r="F45" s="75"/>
      <c r="G45" s="75"/>
      <c r="H45" s="76"/>
      <c r="I45" s="12"/>
    </row>
    <row r="46" spans="1:9" ht="24.75" customHeight="1">
      <c r="A46" s="125"/>
      <c r="B46" s="135" t="s">
        <v>278</v>
      </c>
      <c r="C46" s="73" t="s">
        <v>316</v>
      </c>
      <c r="D46" s="74" t="s">
        <v>323</v>
      </c>
      <c r="E46" s="75"/>
      <c r="F46" s="75"/>
      <c r="G46" s="75">
        <v>36387</v>
      </c>
      <c r="H46" s="76"/>
      <c r="I46" s="12"/>
    </row>
    <row r="47" spans="1:9" ht="15">
      <c r="A47" s="125"/>
      <c r="B47" s="135" t="s">
        <v>317</v>
      </c>
      <c r="C47" s="74" t="s">
        <v>323</v>
      </c>
      <c r="D47" s="78"/>
      <c r="E47" s="75"/>
      <c r="F47" s="75"/>
      <c r="G47" s="75">
        <v>36418</v>
      </c>
      <c r="H47" s="76"/>
      <c r="I47" s="12"/>
    </row>
    <row r="48" spans="1:9" ht="23.25" customHeight="1">
      <c r="A48" s="125"/>
      <c r="B48" s="135" t="s">
        <v>318</v>
      </c>
      <c r="C48" s="74" t="s">
        <v>323</v>
      </c>
      <c r="D48" s="73" t="s">
        <v>316</v>
      </c>
      <c r="E48" s="75"/>
      <c r="F48" s="75"/>
      <c r="G48" s="75"/>
      <c r="H48" s="76">
        <v>36448</v>
      </c>
      <c r="I48" s="12"/>
    </row>
    <row r="49" spans="1:9" ht="39" customHeight="1">
      <c r="A49" s="125" t="s">
        <v>402</v>
      </c>
      <c r="B49" s="135" t="s">
        <v>405</v>
      </c>
      <c r="C49" s="73" t="s">
        <v>316</v>
      </c>
      <c r="D49" s="74" t="s">
        <v>404</v>
      </c>
      <c r="E49" s="75"/>
      <c r="F49" s="75"/>
      <c r="G49" s="75">
        <v>36387</v>
      </c>
      <c r="H49" s="76"/>
      <c r="I49" s="12"/>
    </row>
    <row r="50" spans="1:9" ht="30" customHeight="1">
      <c r="A50" s="125"/>
      <c r="B50" s="135" t="s">
        <v>317</v>
      </c>
      <c r="C50" s="74" t="s">
        <v>404</v>
      </c>
      <c r="D50" s="73"/>
      <c r="E50" s="75"/>
      <c r="F50" s="75"/>
      <c r="G50" s="75">
        <v>36418</v>
      </c>
      <c r="H50" s="76"/>
      <c r="I50" s="12"/>
    </row>
    <row r="51" spans="1:9" ht="24.75" customHeight="1">
      <c r="A51" s="125"/>
      <c r="B51" s="135" t="s">
        <v>318</v>
      </c>
      <c r="C51" s="74" t="s">
        <v>404</v>
      </c>
      <c r="E51" s="75"/>
      <c r="F51" s="75"/>
      <c r="G51" s="75"/>
      <c r="H51" s="76">
        <v>36448</v>
      </c>
      <c r="I51" s="12"/>
    </row>
    <row r="52" spans="1:9" s="123" customFormat="1" ht="31.5">
      <c r="A52" s="126" t="s">
        <v>327</v>
      </c>
      <c r="B52" s="119" t="s">
        <v>328</v>
      </c>
      <c r="C52" s="118"/>
      <c r="D52" s="119"/>
      <c r="E52" s="120"/>
      <c r="F52" s="120"/>
      <c r="G52" s="120"/>
      <c r="H52" s="121"/>
      <c r="I52" s="122"/>
    </row>
    <row r="53" spans="1:9" ht="30">
      <c r="A53" s="125" t="s">
        <v>408</v>
      </c>
      <c r="B53" s="137" t="s">
        <v>329</v>
      </c>
      <c r="C53" s="73"/>
      <c r="D53" s="74"/>
      <c r="E53" s="75"/>
      <c r="F53" s="75"/>
      <c r="G53" s="75"/>
      <c r="H53" s="76"/>
      <c r="I53" s="12"/>
    </row>
    <row r="54" spans="1:9" ht="26.25">
      <c r="A54" s="125"/>
      <c r="B54" s="135" t="s">
        <v>278</v>
      </c>
      <c r="C54" s="73" t="s">
        <v>316</v>
      </c>
      <c r="D54" s="74" t="s">
        <v>212</v>
      </c>
      <c r="E54" s="75"/>
      <c r="F54" s="75"/>
      <c r="G54" s="75">
        <v>36387</v>
      </c>
      <c r="H54" s="76"/>
      <c r="I54" s="12"/>
    </row>
    <row r="55" spans="1:9" ht="15">
      <c r="A55" s="125"/>
      <c r="B55" s="135" t="s">
        <v>317</v>
      </c>
      <c r="C55" s="74" t="s">
        <v>212</v>
      </c>
      <c r="D55" s="74"/>
      <c r="E55" s="75"/>
      <c r="F55" s="75"/>
      <c r="G55" s="75">
        <v>36418</v>
      </c>
      <c r="H55" s="76"/>
      <c r="I55" s="12"/>
    </row>
    <row r="56" spans="1:9" ht="15">
      <c r="A56" s="125"/>
      <c r="B56" s="135" t="s">
        <v>318</v>
      </c>
      <c r="C56" s="74" t="s">
        <v>212</v>
      </c>
      <c r="D56" s="73" t="s">
        <v>316</v>
      </c>
      <c r="E56" s="75"/>
      <c r="F56" s="75"/>
      <c r="G56" s="75"/>
      <c r="H56" s="76">
        <v>36448</v>
      </c>
      <c r="I56" s="12"/>
    </row>
    <row r="57" spans="1:9" ht="15">
      <c r="A57" s="125" t="s">
        <v>382</v>
      </c>
      <c r="B57" s="135" t="s">
        <v>186</v>
      </c>
      <c r="C57" s="73"/>
      <c r="D57" s="74"/>
      <c r="E57" s="75"/>
      <c r="F57" s="75"/>
      <c r="G57" s="75"/>
      <c r="H57" s="76"/>
      <c r="I57" s="12"/>
    </row>
    <row r="58" spans="1:9" ht="28.5" customHeight="1">
      <c r="A58" s="125"/>
      <c r="B58" s="135" t="s">
        <v>278</v>
      </c>
      <c r="C58" s="73" t="s">
        <v>316</v>
      </c>
      <c r="D58" s="74" t="s">
        <v>212</v>
      </c>
      <c r="E58" s="75"/>
      <c r="F58" s="75"/>
      <c r="G58" s="75">
        <v>36387</v>
      </c>
      <c r="H58" s="76"/>
      <c r="I58" s="12"/>
    </row>
    <row r="59" spans="1:9" ht="15">
      <c r="A59" s="125"/>
      <c r="B59" s="135" t="s">
        <v>317</v>
      </c>
      <c r="C59" s="74" t="s">
        <v>212</v>
      </c>
      <c r="D59" s="74"/>
      <c r="E59" s="75"/>
      <c r="F59" s="75"/>
      <c r="G59" s="75">
        <v>36418</v>
      </c>
      <c r="H59" s="76"/>
      <c r="I59" s="12"/>
    </row>
    <row r="60" spans="1:9" ht="15">
      <c r="A60" s="125"/>
      <c r="B60" s="135" t="s">
        <v>318</v>
      </c>
      <c r="C60" s="74" t="s">
        <v>212</v>
      </c>
      <c r="D60" s="73" t="s">
        <v>316</v>
      </c>
      <c r="E60" s="75"/>
      <c r="F60" s="75"/>
      <c r="G60" s="75"/>
      <c r="H60" s="76">
        <v>36448</v>
      </c>
      <c r="I60" s="12"/>
    </row>
    <row r="61" spans="1:9" ht="21.75" customHeight="1">
      <c r="A61" s="125" t="s">
        <v>383</v>
      </c>
      <c r="B61" s="135" t="s">
        <v>330</v>
      </c>
      <c r="C61" s="73"/>
      <c r="D61" s="74"/>
      <c r="E61" s="75"/>
      <c r="F61" s="75"/>
      <c r="G61" s="75"/>
      <c r="H61" s="76"/>
      <c r="I61" s="12"/>
    </row>
    <row r="62" spans="1:9" ht="30" customHeight="1">
      <c r="A62" s="125"/>
      <c r="B62" s="135" t="s">
        <v>279</v>
      </c>
      <c r="C62" s="73" t="s">
        <v>316</v>
      </c>
      <c r="D62" s="74" t="s">
        <v>213</v>
      </c>
      <c r="E62" s="162"/>
      <c r="F62" s="162"/>
      <c r="G62" s="162">
        <v>36387</v>
      </c>
      <c r="H62" s="163"/>
      <c r="I62" s="12"/>
    </row>
    <row r="63" spans="1:9" ht="15">
      <c r="A63" s="125"/>
      <c r="B63" s="135" t="s">
        <v>281</v>
      </c>
      <c r="C63" s="74" t="s">
        <v>213</v>
      </c>
      <c r="D63" s="74"/>
      <c r="E63" s="162"/>
      <c r="F63" s="162"/>
      <c r="G63" s="162">
        <v>36418</v>
      </c>
      <c r="H63" s="163"/>
      <c r="I63" s="12"/>
    </row>
    <row r="64" spans="1:9" ht="30">
      <c r="A64" s="125"/>
      <c r="B64" s="135" t="s">
        <v>282</v>
      </c>
      <c r="C64" s="74" t="s">
        <v>213</v>
      </c>
      <c r="D64" s="73" t="s">
        <v>316</v>
      </c>
      <c r="E64" s="162"/>
      <c r="F64" s="162"/>
      <c r="G64" s="162"/>
      <c r="H64" s="163">
        <v>36448</v>
      </c>
      <c r="I64" s="12"/>
    </row>
    <row r="65" spans="1:9" ht="15">
      <c r="A65" s="125" t="s">
        <v>384</v>
      </c>
      <c r="B65" s="135" t="s">
        <v>187</v>
      </c>
      <c r="C65" s="73"/>
      <c r="D65" s="74"/>
      <c r="E65" s="162"/>
      <c r="F65" s="162"/>
      <c r="G65" s="164"/>
      <c r="H65" s="165"/>
      <c r="I65" s="12"/>
    </row>
    <row r="66" spans="1:9" ht="26.25">
      <c r="A66" s="125"/>
      <c r="B66" s="135" t="s">
        <v>278</v>
      </c>
      <c r="C66" s="73" t="s">
        <v>316</v>
      </c>
      <c r="D66" s="74" t="s">
        <v>406</v>
      </c>
      <c r="E66" s="162"/>
      <c r="F66" s="162"/>
      <c r="G66" s="162">
        <v>36387</v>
      </c>
      <c r="H66" s="163"/>
      <c r="I66" s="12"/>
    </row>
    <row r="67" spans="1:9" ht="29.25" customHeight="1">
      <c r="A67" s="125"/>
      <c r="B67" s="135" t="s">
        <v>317</v>
      </c>
      <c r="C67" s="74" t="s">
        <v>406</v>
      </c>
      <c r="D67" s="74"/>
      <c r="E67" s="162"/>
      <c r="F67" s="162"/>
      <c r="G67" s="162">
        <v>36418</v>
      </c>
      <c r="H67" s="163"/>
      <c r="I67" s="12"/>
    </row>
    <row r="68" spans="1:9" ht="30" customHeight="1">
      <c r="A68" s="125"/>
      <c r="B68" s="135" t="s">
        <v>318</v>
      </c>
      <c r="C68" s="74" t="s">
        <v>406</v>
      </c>
      <c r="D68" s="73" t="s">
        <v>316</v>
      </c>
      <c r="E68" s="162"/>
      <c r="F68" s="162"/>
      <c r="G68" s="162"/>
      <c r="H68" s="163">
        <v>36448</v>
      </c>
      <c r="I68" s="12"/>
    </row>
    <row r="69" spans="1:9" ht="28.5">
      <c r="A69" s="77" t="s">
        <v>331</v>
      </c>
      <c r="B69" s="138" t="s">
        <v>332</v>
      </c>
      <c r="C69" s="73"/>
      <c r="D69" s="74"/>
      <c r="E69" s="162"/>
      <c r="F69" s="162"/>
      <c r="G69" s="162"/>
      <c r="H69" s="163"/>
      <c r="I69" s="12"/>
    </row>
    <row r="70" spans="1:9" ht="30">
      <c r="A70" s="125"/>
      <c r="B70" s="135" t="s">
        <v>283</v>
      </c>
      <c r="C70" s="73" t="s">
        <v>316</v>
      </c>
      <c r="D70" s="74" t="s">
        <v>323</v>
      </c>
      <c r="E70" s="162"/>
      <c r="F70" s="162"/>
      <c r="G70" s="162"/>
      <c r="H70" s="163">
        <v>36465</v>
      </c>
      <c r="I70" s="12"/>
    </row>
    <row r="71" spans="1:9" ht="25.5" customHeight="1">
      <c r="A71" s="125"/>
      <c r="B71" s="135" t="s">
        <v>333</v>
      </c>
      <c r="C71" s="74" t="s">
        <v>323</v>
      </c>
      <c r="D71" s="74" t="s">
        <v>334</v>
      </c>
      <c r="E71" s="162"/>
      <c r="F71" s="162"/>
      <c r="G71" s="162"/>
      <c r="H71" s="163" t="s">
        <v>284</v>
      </c>
      <c r="I71" s="12"/>
    </row>
    <row r="72" spans="1:9" ht="30">
      <c r="A72" s="125"/>
      <c r="B72" s="135" t="s">
        <v>418</v>
      </c>
      <c r="C72" s="74" t="s">
        <v>334</v>
      </c>
      <c r="D72" s="74" t="s">
        <v>208</v>
      </c>
      <c r="E72" s="162"/>
      <c r="F72" s="162"/>
      <c r="G72" s="162"/>
      <c r="H72" s="163" t="s">
        <v>285</v>
      </c>
      <c r="I72" s="12"/>
    </row>
    <row r="73" spans="1:9" ht="28.5">
      <c r="A73" s="77" t="s">
        <v>335</v>
      </c>
      <c r="B73" s="138" t="s">
        <v>422</v>
      </c>
      <c r="C73" s="73"/>
      <c r="D73" s="74"/>
      <c r="E73" s="162"/>
      <c r="F73" s="162"/>
      <c r="G73" s="162"/>
      <c r="H73" s="163"/>
      <c r="I73" s="12"/>
    </row>
    <row r="74" spans="1:9" ht="30">
      <c r="A74" s="125"/>
      <c r="B74" s="135" t="s">
        <v>286</v>
      </c>
      <c r="C74" s="74" t="s">
        <v>334</v>
      </c>
      <c r="D74" s="74" t="s">
        <v>323</v>
      </c>
      <c r="E74" s="162">
        <v>36206</v>
      </c>
      <c r="F74" s="162" t="s">
        <v>183</v>
      </c>
      <c r="G74" s="162" t="s">
        <v>184</v>
      </c>
      <c r="H74" s="163" t="s">
        <v>185</v>
      </c>
      <c r="I74" s="12"/>
    </row>
    <row r="75" spans="1:9" ht="36" customHeight="1">
      <c r="A75" s="125"/>
      <c r="B75" s="135" t="s">
        <v>214</v>
      </c>
      <c r="C75" s="74" t="s">
        <v>323</v>
      </c>
      <c r="D75" s="74" t="s">
        <v>80</v>
      </c>
      <c r="E75" s="166" t="s">
        <v>216</v>
      </c>
      <c r="F75" s="166" t="s">
        <v>216</v>
      </c>
      <c r="G75" s="166" t="s">
        <v>216</v>
      </c>
      <c r="H75" s="167" t="s">
        <v>216</v>
      </c>
      <c r="I75" s="12"/>
    </row>
    <row r="76" spans="1:9" ht="46.5" customHeight="1" thickBot="1">
      <c r="A76" s="127"/>
      <c r="B76" s="139" t="s">
        <v>78</v>
      </c>
      <c r="C76" s="80" t="s">
        <v>215</v>
      </c>
      <c r="D76" s="80" t="s">
        <v>218</v>
      </c>
      <c r="E76" s="168" t="s">
        <v>217</v>
      </c>
      <c r="F76" s="168" t="s">
        <v>217</v>
      </c>
      <c r="G76" s="168" t="s">
        <v>217</v>
      </c>
      <c r="H76" s="169" t="s">
        <v>217</v>
      </c>
      <c r="I76" s="12"/>
    </row>
    <row r="77" spans="1:9" ht="12.75">
      <c r="A77" s="130"/>
      <c r="B77" s="81"/>
      <c r="D77" s="81"/>
      <c r="E77" s="82"/>
      <c r="F77" s="82"/>
      <c r="G77" s="82"/>
      <c r="H77" s="82"/>
      <c r="I77" s="12"/>
    </row>
    <row r="78" spans="1:9" ht="12.75">
      <c r="A78" s="130"/>
      <c r="B78" s="81"/>
      <c r="D78" s="81"/>
      <c r="E78" s="82"/>
      <c r="F78" s="82"/>
      <c r="G78" s="82"/>
      <c r="H78" s="82"/>
      <c r="I78" s="12"/>
    </row>
    <row r="79" spans="1:9" ht="12.75">
      <c r="A79" s="130"/>
      <c r="B79" s="81"/>
      <c r="D79" s="81"/>
      <c r="E79" s="82"/>
      <c r="F79" s="82"/>
      <c r="G79" s="82"/>
      <c r="H79" s="82"/>
      <c r="I79" s="12"/>
    </row>
    <row r="80" spans="1:9" ht="12.75">
      <c r="A80" s="130"/>
      <c r="B80" s="81"/>
      <c r="D80" s="81"/>
      <c r="E80" s="82"/>
      <c r="F80" s="82"/>
      <c r="G80" s="82"/>
      <c r="H80" s="82"/>
      <c r="I80" s="12"/>
    </row>
    <row r="81" spans="1:8" ht="12.75">
      <c r="A81" s="130"/>
      <c r="B81" s="81"/>
      <c r="D81" s="81"/>
      <c r="E81" s="82"/>
      <c r="F81" s="82"/>
      <c r="G81" s="82"/>
      <c r="H81" s="82"/>
    </row>
    <row r="82" spans="2:8" ht="12.75">
      <c r="B82" s="81"/>
      <c r="D82" s="81"/>
      <c r="E82" s="82"/>
      <c r="F82" s="82"/>
      <c r="G82" s="82"/>
      <c r="H82" s="82"/>
    </row>
    <row r="83" spans="2:8" ht="12.75">
      <c r="B83" s="81"/>
      <c r="D83" s="81"/>
      <c r="E83" s="82"/>
      <c r="F83" s="82"/>
      <c r="G83" s="82"/>
      <c r="H83" s="82"/>
    </row>
    <row r="84" spans="2:8" ht="12.75">
      <c r="B84" s="81"/>
      <c r="D84" s="81"/>
      <c r="E84" s="82"/>
      <c r="F84" s="82"/>
      <c r="G84" s="82"/>
      <c r="H84" s="82"/>
    </row>
    <row r="85" spans="2:8" ht="12.75">
      <c r="B85" s="81"/>
      <c r="D85" s="81"/>
      <c r="E85" s="82"/>
      <c r="F85" s="82"/>
      <c r="G85" s="82"/>
      <c r="H85" s="82"/>
    </row>
    <row r="86" spans="2:8" ht="12.75">
      <c r="B86" s="81"/>
      <c r="D86" s="81"/>
      <c r="E86" s="82"/>
      <c r="F86" s="82"/>
      <c r="G86" s="82"/>
      <c r="H86" s="82"/>
    </row>
    <row r="87" spans="2:8" ht="12.75">
      <c r="B87" s="81"/>
      <c r="D87" s="81"/>
      <c r="E87" s="82"/>
      <c r="F87" s="82"/>
      <c r="G87" s="82"/>
      <c r="H87" s="82"/>
    </row>
    <row r="88" spans="2:8" ht="12.75">
      <c r="B88" s="81"/>
      <c r="D88" s="81"/>
      <c r="E88" s="82"/>
      <c r="F88" s="82"/>
      <c r="G88" s="82"/>
      <c r="H88" s="82"/>
    </row>
    <row r="89" spans="2:8" ht="12.75">
      <c r="B89" s="81"/>
      <c r="D89" s="81"/>
      <c r="E89" s="82"/>
      <c r="F89" s="82"/>
      <c r="G89" s="82"/>
      <c r="H89" s="82"/>
    </row>
    <row r="90" spans="2:8" ht="12.75">
      <c r="B90" s="81"/>
      <c r="D90" s="81"/>
      <c r="E90" s="82"/>
      <c r="F90" s="82"/>
      <c r="G90" s="82"/>
      <c r="H90" s="82"/>
    </row>
    <row r="91" spans="2:8" ht="12.75">
      <c r="B91" s="81"/>
      <c r="D91" s="81"/>
      <c r="E91" s="82"/>
      <c r="F91" s="82"/>
      <c r="G91" s="82"/>
      <c r="H91" s="82"/>
    </row>
    <row r="92" spans="2:8" ht="12.75">
      <c r="B92" s="81"/>
      <c r="D92" s="81"/>
      <c r="E92" s="82"/>
      <c r="F92" s="82"/>
      <c r="G92" s="82"/>
      <c r="H92" s="82"/>
    </row>
    <row r="93" spans="2:8" ht="12.75">
      <c r="B93" s="81"/>
      <c r="D93" s="81"/>
      <c r="E93" s="82"/>
      <c r="F93" s="82"/>
      <c r="G93" s="82"/>
      <c r="H93" s="82"/>
    </row>
    <row r="94" spans="2:8" ht="12.75">
      <c r="B94" s="81"/>
      <c r="D94" s="81"/>
      <c r="E94" s="82"/>
      <c r="F94" s="82"/>
      <c r="G94" s="82"/>
      <c r="H94" s="82"/>
    </row>
    <row r="95" spans="2:8" ht="12.75">
      <c r="B95" s="81"/>
      <c r="D95" s="81"/>
      <c r="E95" s="82"/>
      <c r="F95" s="82"/>
      <c r="G95" s="82"/>
      <c r="H95" s="82"/>
    </row>
    <row r="96" spans="2:8" ht="12.75">
      <c r="B96" s="81"/>
      <c r="D96" s="81"/>
      <c r="E96" s="82"/>
      <c r="F96" s="82"/>
      <c r="G96" s="82"/>
      <c r="H96" s="82"/>
    </row>
    <row r="97" spans="2:8" ht="12.75">
      <c r="B97" s="81"/>
      <c r="D97" s="81"/>
      <c r="E97" s="82"/>
      <c r="F97" s="82"/>
      <c r="G97" s="82"/>
      <c r="H97" s="82"/>
    </row>
    <row r="98" spans="2:8" ht="12.75">
      <c r="B98" s="81"/>
      <c r="D98" s="81"/>
      <c r="E98" s="82"/>
      <c r="F98" s="82"/>
      <c r="G98" s="82"/>
      <c r="H98" s="82"/>
    </row>
    <row r="99" spans="2:8" ht="12.75">
      <c r="B99" s="81"/>
      <c r="D99" s="81"/>
      <c r="E99" s="82"/>
      <c r="F99" s="82"/>
      <c r="G99" s="82"/>
      <c r="H99" s="82"/>
    </row>
    <row r="100" spans="2:8" ht="12.75">
      <c r="B100" s="81"/>
      <c r="D100" s="81"/>
      <c r="E100" s="82"/>
      <c r="F100" s="82"/>
      <c r="G100" s="82"/>
      <c r="H100" s="82"/>
    </row>
    <row r="101" spans="2:8" ht="12.75">
      <c r="B101" s="81"/>
      <c r="D101" s="81"/>
      <c r="E101" s="82"/>
      <c r="F101" s="82"/>
      <c r="G101" s="82"/>
      <c r="H101" s="82"/>
    </row>
    <row r="102" spans="2:8" ht="12.75">
      <c r="B102" s="81"/>
      <c r="D102" s="81"/>
      <c r="E102" s="82"/>
      <c r="F102" s="82"/>
      <c r="G102" s="82"/>
      <c r="H102" s="82"/>
    </row>
    <row r="103" spans="2:8" ht="12.75">
      <c r="B103" s="81"/>
      <c r="D103" s="81"/>
      <c r="E103" s="82"/>
      <c r="F103" s="82"/>
      <c r="G103" s="82"/>
      <c r="H103" s="82"/>
    </row>
    <row r="104" spans="2:8" ht="12.75">
      <c r="B104" s="81"/>
      <c r="D104" s="81"/>
      <c r="E104" s="82"/>
      <c r="F104" s="82"/>
      <c r="G104" s="82"/>
      <c r="H104" s="82"/>
    </row>
    <row r="105" spans="2:8" ht="12.75">
      <c r="B105" s="81"/>
      <c r="D105" s="81"/>
      <c r="E105" s="82"/>
      <c r="F105" s="82"/>
      <c r="G105" s="82"/>
      <c r="H105" s="82"/>
    </row>
    <row r="106" spans="2:8" ht="12.75">
      <c r="B106" s="81"/>
      <c r="D106" s="81"/>
      <c r="E106" s="82"/>
      <c r="F106" s="82"/>
      <c r="G106" s="82"/>
      <c r="H106" s="82"/>
    </row>
    <row r="107" spans="2:8" ht="12.75">
      <c r="B107" s="81"/>
      <c r="D107" s="81"/>
      <c r="E107" s="82"/>
      <c r="F107" s="82"/>
      <c r="G107" s="82"/>
      <c r="H107" s="82"/>
    </row>
    <row r="108" spans="2:8" ht="12.75">
      <c r="B108" s="81"/>
      <c r="D108" s="81"/>
      <c r="E108" s="82"/>
      <c r="F108" s="82"/>
      <c r="G108" s="82"/>
      <c r="H108" s="82"/>
    </row>
    <row r="109" spans="2:8" ht="12.75">
      <c r="B109" s="81"/>
      <c r="D109" s="81"/>
      <c r="E109" s="82"/>
      <c r="F109" s="82"/>
      <c r="G109" s="82"/>
      <c r="H109" s="82"/>
    </row>
    <row r="110" spans="2:8" ht="12.75">
      <c r="B110" s="81"/>
      <c r="D110" s="81"/>
      <c r="E110" s="82"/>
      <c r="F110" s="82"/>
      <c r="G110" s="82"/>
      <c r="H110" s="82"/>
    </row>
    <row r="111" spans="2:8" ht="12.75">
      <c r="B111" s="81"/>
      <c r="D111" s="81"/>
      <c r="E111" s="82"/>
      <c r="F111" s="82"/>
      <c r="G111" s="82"/>
      <c r="H111" s="82"/>
    </row>
    <row r="112" spans="2:8" ht="12.75">
      <c r="B112" s="81"/>
      <c r="D112" s="81"/>
      <c r="E112" s="82"/>
      <c r="F112" s="82"/>
      <c r="G112" s="82"/>
      <c r="H112" s="82"/>
    </row>
    <row r="113" spans="2:8" ht="12.75">
      <c r="B113" s="81"/>
      <c r="D113" s="81"/>
      <c r="E113" s="82"/>
      <c r="F113" s="82"/>
      <c r="G113" s="82"/>
      <c r="H113" s="82"/>
    </row>
    <row r="114" spans="2:8" ht="12.75">
      <c r="B114" s="81"/>
      <c r="D114" s="81"/>
      <c r="E114" s="82"/>
      <c r="F114" s="82"/>
      <c r="G114" s="82"/>
      <c r="H114" s="82"/>
    </row>
    <row r="115" spans="2:8" ht="12.75">
      <c r="B115" s="81"/>
      <c r="D115" s="81"/>
      <c r="E115" s="82"/>
      <c r="F115" s="82"/>
      <c r="G115" s="82"/>
      <c r="H115" s="82"/>
    </row>
    <row r="116" spans="2:8" ht="12.75">
      <c r="B116" s="81"/>
      <c r="D116" s="81"/>
      <c r="E116" s="82"/>
      <c r="F116" s="82"/>
      <c r="G116" s="82"/>
      <c r="H116" s="82"/>
    </row>
    <row r="117" spans="2:8" ht="12.75">
      <c r="B117" s="81"/>
      <c r="D117" s="81"/>
      <c r="E117" s="82"/>
      <c r="F117" s="82"/>
      <c r="G117" s="82"/>
      <c r="H117" s="82"/>
    </row>
    <row r="118" spans="2:8" ht="12.75">
      <c r="B118" s="81"/>
      <c r="D118" s="81"/>
      <c r="E118" s="82"/>
      <c r="F118" s="82"/>
      <c r="G118" s="82"/>
      <c r="H118" s="82"/>
    </row>
    <row r="119" spans="2:8" ht="12.75">
      <c r="B119" s="81"/>
      <c r="D119" s="81"/>
      <c r="E119" s="82"/>
      <c r="F119" s="82"/>
      <c r="G119" s="82"/>
      <c r="H119" s="82"/>
    </row>
    <row r="120" spans="2:8" ht="12.75">
      <c r="B120" s="81"/>
      <c r="D120" s="81"/>
      <c r="E120" s="82"/>
      <c r="F120" s="82"/>
      <c r="G120" s="82"/>
      <c r="H120" s="82"/>
    </row>
    <row r="121" spans="2:8" ht="12.75">
      <c r="B121" s="81"/>
      <c r="D121" s="81"/>
      <c r="E121" s="82"/>
      <c r="F121" s="82"/>
      <c r="G121" s="82"/>
      <c r="H121" s="82"/>
    </row>
    <row r="122" spans="2:8" ht="12.75">
      <c r="B122" s="81"/>
      <c r="D122" s="81"/>
      <c r="E122" s="82"/>
      <c r="F122" s="82"/>
      <c r="G122" s="82"/>
      <c r="H122" s="82"/>
    </row>
    <row r="123" spans="2:8" ht="12.75">
      <c r="B123" s="81"/>
      <c r="D123" s="81"/>
      <c r="E123" s="82"/>
      <c r="F123" s="82"/>
      <c r="G123" s="82"/>
      <c r="H123" s="82"/>
    </row>
    <row r="124" spans="2:8" ht="12.75">
      <c r="B124" s="81"/>
      <c r="D124" s="81"/>
      <c r="E124" s="82"/>
      <c r="F124" s="82"/>
      <c r="G124" s="82"/>
      <c r="H124" s="82"/>
    </row>
    <row r="125" spans="2:8" ht="12.75">
      <c r="B125" s="81"/>
      <c r="D125" s="81"/>
      <c r="E125" s="82"/>
      <c r="F125" s="82"/>
      <c r="G125" s="82"/>
      <c r="H125" s="82"/>
    </row>
    <row r="126" spans="2:8" ht="12.75">
      <c r="B126" s="81"/>
      <c r="D126" s="81"/>
      <c r="E126" s="82"/>
      <c r="F126" s="82"/>
      <c r="G126" s="82"/>
      <c r="H126" s="82"/>
    </row>
    <row r="127" spans="2:8" ht="12.75">
      <c r="B127" s="81"/>
      <c r="D127" s="81"/>
      <c r="E127" s="82"/>
      <c r="F127" s="82"/>
      <c r="G127" s="82"/>
      <c r="H127" s="82"/>
    </row>
    <row r="128" spans="2:8" ht="12.75">
      <c r="B128" s="81"/>
      <c r="D128" s="81"/>
      <c r="E128" s="82"/>
      <c r="F128" s="82"/>
      <c r="G128" s="82"/>
      <c r="H128" s="82"/>
    </row>
    <row r="129" spans="2:8" ht="12.75">
      <c r="B129" s="81"/>
      <c r="D129" s="81"/>
      <c r="E129" s="82"/>
      <c r="F129" s="82"/>
      <c r="G129" s="82"/>
      <c r="H129" s="82"/>
    </row>
    <row r="130" spans="2:8" ht="12.75">
      <c r="B130" s="81"/>
      <c r="D130" s="81"/>
      <c r="E130" s="82"/>
      <c r="F130" s="82"/>
      <c r="G130" s="82"/>
      <c r="H130" s="82"/>
    </row>
    <row r="131" spans="2:8" ht="12.75">
      <c r="B131" s="81"/>
      <c r="D131" s="81"/>
      <c r="E131" s="82"/>
      <c r="F131" s="82"/>
      <c r="G131" s="82"/>
      <c r="H131" s="82"/>
    </row>
    <row r="132" spans="2:8" ht="12.75">
      <c r="B132" s="81"/>
      <c r="D132" s="81"/>
      <c r="E132" s="82"/>
      <c r="F132" s="82"/>
      <c r="G132" s="82"/>
      <c r="H132" s="82"/>
    </row>
    <row r="133" spans="2:8" ht="12.75">
      <c r="B133" s="81"/>
      <c r="D133" s="81"/>
      <c r="E133" s="82"/>
      <c r="F133" s="82"/>
      <c r="G133" s="82"/>
      <c r="H133" s="82"/>
    </row>
    <row r="134" spans="2:8" ht="12.75">
      <c r="B134" s="81"/>
      <c r="D134" s="81"/>
      <c r="E134" s="82"/>
      <c r="F134" s="82"/>
      <c r="G134" s="82"/>
      <c r="H134" s="82"/>
    </row>
    <row r="135" spans="2:8" ht="12.75">
      <c r="B135" s="81"/>
      <c r="D135" s="81"/>
      <c r="E135" s="82"/>
      <c r="F135" s="82"/>
      <c r="G135" s="82"/>
      <c r="H135" s="82"/>
    </row>
    <row r="136" spans="2:8" ht="12.75">
      <c r="B136" s="81"/>
      <c r="D136" s="81"/>
      <c r="E136" s="82"/>
      <c r="F136" s="82"/>
      <c r="G136" s="82"/>
      <c r="H136" s="82"/>
    </row>
    <row r="137" spans="2:8" ht="12.75">
      <c r="B137" s="81"/>
      <c r="D137" s="81"/>
      <c r="E137" s="82"/>
      <c r="F137" s="82"/>
      <c r="G137" s="82"/>
      <c r="H137" s="82"/>
    </row>
    <row r="138" spans="2:8" ht="12.75">
      <c r="B138" s="81"/>
      <c r="D138" s="81"/>
      <c r="E138" s="82"/>
      <c r="F138" s="82"/>
      <c r="G138" s="82"/>
      <c r="H138" s="82"/>
    </row>
    <row r="139" spans="2:8" ht="12.75">
      <c r="B139" s="81"/>
      <c r="D139" s="81"/>
      <c r="E139" s="82"/>
      <c r="F139" s="82"/>
      <c r="G139" s="82"/>
      <c r="H139" s="82"/>
    </row>
    <row r="140" spans="2:8" ht="12.75">
      <c r="B140" s="81"/>
      <c r="D140" s="81"/>
      <c r="E140" s="82"/>
      <c r="F140" s="82"/>
      <c r="G140" s="82"/>
      <c r="H140" s="82"/>
    </row>
    <row r="141" spans="2:8" ht="12.75">
      <c r="B141" s="81"/>
      <c r="D141" s="81"/>
      <c r="E141" s="82"/>
      <c r="F141" s="82"/>
      <c r="G141" s="82"/>
      <c r="H141" s="82"/>
    </row>
    <row r="142" spans="2:8" ht="12.75">
      <c r="B142" s="81"/>
      <c r="D142" s="81"/>
      <c r="E142" s="82"/>
      <c r="F142" s="82"/>
      <c r="G142" s="82"/>
      <c r="H142" s="82"/>
    </row>
    <row r="143" spans="2:8" ht="12.75">
      <c r="B143" s="81"/>
      <c r="D143" s="81"/>
      <c r="E143" s="82"/>
      <c r="F143" s="82"/>
      <c r="G143" s="82"/>
      <c r="H143" s="82"/>
    </row>
    <row r="144" spans="2:8" ht="12.75">
      <c r="B144" s="81"/>
      <c r="D144" s="81"/>
      <c r="E144" s="82"/>
      <c r="F144" s="82"/>
      <c r="G144" s="82"/>
      <c r="H144" s="82"/>
    </row>
    <row r="145" spans="2:8" ht="12.75">
      <c r="B145" s="81"/>
      <c r="D145" s="81"/>
      <c r="E145" s="82"/>
      <c r="F145" s="82"/>
      <c r="G145" s="82"/>
      <c r="H145" s="82"/>
    </row>
    <row r="146" spans="2:8" ht="12.75">
      <c r="B146" s="81"/>
      <c r="D146" s="81"/>
      <c r="E146" s="82"/>
      <c r="F146" s="82"/>
      <c r="G146" s="82"/>
      <c r="H146" s="82"/>
    </row>
    <row r="147" spans="2:8" ht="12.75">
      <c r="B147" s="81"/>
      <c r="D147" s="81"/>
      <c r="E147" s="82"/>
      <c r="F147" s="82"/>
      <c r="G147" s="82"/>
      <c r="H147" s="82"/>
    </row>
    <row r="148" spans="2:8" ht="12.75">
      <c r="B148" s="81"/>
      <c r="D148" s="81"/>
      <c r="E148" s="82"/>
      <c r="F148" s="82"/>
      <c r="G148" s="82"/>
      <c r="H148" s="82"/>
    </row>
    <row r="149" spans="2:8" ht="12.75">
      <c r="B149" s="81"/>
      <c r="D149" s="81"/>
      <c r="E149" s="82"/>
      <c r="F149" s="82"/>
      <c r="G149" s="82"/>
      <c r="H149" s="82"/>
    </row>
    <row r="150" spans="2:8" ht="12.75">
      <c r="B150" s="81"/>
      <c r="D150" s="81"/>
      <c r="E150" s="82"/>
      <c r="F150" s="82"/>
      <c r="G150" s="82"/>
      <c r="H150" s="82"/>
    </row>
    <row r="151" spans="2:8" ht="12.75">
      <c r="B151" s="81"/>
      <c r="D151" s="81"/>
      <c r="E151" s="82"/>
      <c r="F151" s="82"/>
      <c r="G151" s="82"/>
      <c r="H151" s="82"/>
    </row>
    <row r="152" spans="2:8" ht="12.75">
      <c r="B152" s="81"/>
      <c r="D152" s="81"/>
      <c r="E152" s="82"/>
      <c r="F152" s="82"/>
      <c r="G152" s="82"/>
      <c r="H152" s="82"/>
    </row>
    <row r="153" spans="2:8" ht="12.75">
      <c r="B153" s="81"/>
      <c r="D153" s="81"/>
      <c r="E153" s="82"/>
      <c r="F153" s="82"/>
      <c r="G153" s="82"/>
      <c r="H153" s="82"/>
    </row>
    <row r="154" spans="2:8" ht="12.75">
      <c r="B154" s="81"/>
      <c r="D154" s="81"/>
      <c r="E154" s="82"/>
      <c r="F154" s="82"/>
      <c r="G154" s="82"/>
      <c r="H154" s="82"/>
    </row>
    <row r="155" spans="2:8" ht="12.75">
      <c r="B155" s="81"/>
      <c r="D155" s="81"/>
      <c r="E155" s="82"/>
      <c r="F155" s="82"/>
      <c r="G155" s="82"/>
      <c r="H155" s="82"/>
    </row>
    <row r="156" spans="2:8" ht="12.75">
      <c r="B156" s="81"/>
      <c r="D156" s="81"/>
      <c r="E156" s="82"/>
      <c r="F156" s="82"/>
      <c r="G156" s="82"/>
      <c r="H156" s="82"/>
    </row>
    <row r="157" spans="2:8" ht="12.75">
      <c r="B157" s="81"/>
      <c r="D157" s="81"/>
      <c r="E157" s="82"/>
      <c r="F157" s="82"/>
      <c r="G157" s="82"/>
      <c r="H157" s="82"/>
    </row>
    <row r="158" spans="2:8" ht="12.75">
      <c r="B158" s="81"/>
      <c r="D158" s="81"/>
      <c r="E158" s="82"/>
      <c r="F158" s="82"/>
      <c r="G158" s="82"/>
      <c r="H158" s="82"/>
    </row>
    <row r="159" spans="2:8" ht="12.75">
      <c r="B159" s="81"/>
      <c r="D159" s="81"/>
      <c r="E159" s="82"/>
      <c r="F159" s="82"/>
      <c r="G159" s="82"/>
      <c r="H159" s="82"/>
    </row>
    <row r="160" spans="2:8" ht="12.75">
      <c r="B160" s="81"/>
      <c r="D160" s="81"/>
      <c r="E160" s="82"/>
      <c r="F160" s="82"/>
      <c r="G160" s="82"/>
      <c r="H160" s="82"/>
    </row>
    <row r="161" spans="2:8" ht="12.75">
      <c r="B161" s="81"/>
      <c r="D161" s="81"/>
      <c r="E161" s="82"/>
      <c r="F161" s="82"/>
      <c r="G161" s="82"/>
      <c r="H161" s="82"/>
    </row>
    <row r="162" spans="2:8" ht="12.75">
      <c r="B162" s="81"/>
      <c r="D162" s="81"/>
      <c r="E162" s="82"/>
      <c r="F162" s="82"/>
      <c r="G162" s="82"/>
      <c r="H162" s="82"/>
    </row>
    <row r="163" spans="2:8" ht="12.75">
      <c r="B163" s="81"/>
      <c r="D163" s="81"/>
      <c r="E163" s="82"/>
      <c r="F163" s="82"/>
      <c r="G163" s="82"/>
      <c r="H163" s="82"/>
    </row>
    <row r="164" spans="2:8" ht="12.75">
      <c r="B164" s="81"/>
      <c r="D164" s="81"/>
      <c r="E164" s="82"/>
      <c r="F164" s="82"/>
      <c r="G164" s="82"/>
      <c r="H164" s="82"/>
    </row>
    <row r="165" spans="2:8" ht="12.75">
      <c r="B165" s="81"/>
      <c r="D165" s="81"/>
      <c r="E165" s="82"/>
      <c r="F165" s="82"/>
      <c r="G165" s="82"/>
      <c r="H165" s="82"/>
    </row>
    <row r="166" spans="2:8" ht="12.75">
      <c r="B166" s="81"/>
      <c r="D166" s="81"/>
      <c r="E166" s="82"/>
      <c r="F166" s="82"/>
      <c r="G166" s="82"/>
      <c r="H166" s="82"/>
    </row>
    <row r="167" spans="2:8" ht="12.75">
      <c r="B167" s="81"/>
      <c r="D167" s="81"/>
      <c r="E167" s="82"/>
      <c r="F167" s="82"/>
      <c r="G167" s="82"/>
      <c r="H167" s="82"/>
    </row>
    <row r="168" spans="2:8" ht="12.75">
      <c r="B168" s="81"/>
      <c r="D168" s="81"/>
      <c r="E168" s="82"/>
      <c r="F168" s="82"/>
      <c r="G168" s="82"/>
      <c r="H168" s="82"/>
    </row>
    <row r="169" spans="2:8" ht="12.75">
      <c r="B169" s="81"/>
      <c r="D169" s="81"/>
      <c r="E169" s="82"/>
      <c r="F169" s="82"/>
      <c r="G169" s="82"/>
      <c r="H169" s="82"/>
    </row>
    <row r="170" spans="2:8" ht="12.75">
      <c r="B170" s="81"/>
      <c r="D170" s="81"/>
      <c r="E170" s="82"/>
      <c r="F170" s="82"/>
      <c r="G170" s="82"/>
      <c r="H170" s="82"/>
    </row>
    <row r="171" spans="2:8" ht="12.75">
      <c r="B171" s="81"/>
      <c r="D171" s="81"/>
      <c r="E171" s="82"/>
      <c r="F171" s="82"/>
      <c r="G171" s="82"/>
      <c r="H171" s="82"/>
    </row>
    <row r="172" spans="2:8" ht="12.75">
      <c r="B172" s="81"/>
      <c r="D172" s="81"/>
      <c r="E172" s="82"/>
      <c r="F172" s="82"/>
      <c r="G172" s="82"/>
      <c r="H172" s="82"/>
    </row>
    <row r="173" spans="2:8" ht="12.75">
      <c r="B173" s="81"/>
      <c r="D173" s="81"/>
      <c r="E173" s="82"/>
      <c r="F173" s="82"/>
      <c r="G173" s="82"/>
      <c r="H173" s="82"/>
    </row>
    <row r="174" spans="2:8" ht="12.75">
      <c r="B174" s="81"/>
      <c r="D174" s="81"/>
      <c r="E174" s="82"/>
      <c r="F174" s="82"/>
      <c r="G174" s="82"/>
      <c r="H174" s="82"/>
    </row>
    <row r="175" spans="2:8" ht="12.75">
      <c r="B175" s="81"/>
      <c r="D175" s="81"/>
      <c r="E175" s="82"/>
      <c r="F175" s="82"/>
      <c r="G175" s="82"/>
      <c r="H175" s="82"/>
    </row>
    <row r="176" spans="2:8" ht="12.75">
      <c r="B176" s="81"/>
      <c r="D176" s="81"/>
      <c r="E176" s="82"/>
      <c r="F176" s="82"/>
      <c r="G176" s="82"/>
      <c r="H176" s="82"/>
    </row>
    <row r="177" spans="2:8" ht="12.75">
      <c r="B177" s="81"/>
      <c r="D177" s="81"/>
      <c r="E177" s="82"/>
      <c r="F177" s="82"/>
      <c r="G177" s="82"/>
      <c r="H177" s="82"/>
    </row>
    <row r="178" spans="2:8" ht="12.75">
      <c r="B178" s="81"/>
      <c r="D178" s="81"/>
      <c r="E178" s="82"/>
      <c r="F178" s="82"/>
      <c r="G178" s="82"/>
      <c r="H178" s="82"/>
    </row>
    <row r="179" spans="2:8" ht="12.75">
      <c r="B179" s="81"/>
      <c r="D179" s="81"/>
      <c r="E179" s="82"/>
      <c r="F179" s="82"/>
      <c r="G179" s="82"/>
      <c r="H179" s="82"/>
    </row>
    <row r="180" spans="2:8" ht="12.75">
      <c r="B180" s="81"/>
      <c r="E180" s="82"/>
      <c r="F180" s="82"/>
      <c r="G180" s="82"/>
      <c r="H180" s="82"/>
    </row>
    <row r="181" spans="2:8" ht="12.75">
      <c r="B181" s="81"/>
      <c r="E181" s="82"/>
      <c r="F181" s="82"/>
      <c r="G181" s="82"/>
      <c r="H181" s="82"/>
    </row>
    <row r="182" spans="2:8" ht="12.75">
      <c r="B182" s="81"/>
      <c r="E182" s="82"/>
      <c r="F182" s="82"/>
      <c r="G182" s="82"/>
      <c r="H182" s="82"/>
    </row>
    <row r="183" spans="2:8" ht="12.75">
      <c r="B183" s="81"/>
      <c r="E183" s="82"/>
      <c r="F183" s="82"/>
      <c r="G183" s="82"/>
      <c r="H183" s="82"/>
    </row>
    <row r="184" spans="2:8" ht="12.75">
      <c r="B184" s="81"/>
      <c r="E184" s="82"/>
      <c r="F184" s="82"/>
      <c r="G184" s="82"/>
      <c r="H184" s="82"/>
    </row>
    <row r="185" spans="2:8" ht="12.75">
      <c r="B185" s="81"/>
      <c r="E185" s="82"/>
      <c r="F185" s="82"/>
      <c r="G185" s="82"/>
      <c r="H185" s="82"/>
    </row>
    <row r="186" spans="2:8" ht="12.75">
      <c r="B186" s="81"/>
      <c r="E186" s="82"/>
      <c r="F186" s="82"/>
      <c r="G186" s="82"/>
      <c r="H186" s="82"/>
    </row>
    <row r="187" spans="2:8" ht="12.75">
      <c r="B187" s="81"/>
      <c r="E187" s="82"/>
      <c r="F187" s="82"/>
      <c r="G187" s="82"/>
      <c r="H187" s="82"/>
    </row>
    <row r="188" spans="2:8" ht="12.75">
      <c r="B188" s="81"/>
      <c r="E188" s="82"/>
      <c r="F188" s="82"/>
      <c r="G188" s="82"/>
      <c r="H188" s="82"/>
    </row>
    <row r="189" spans="2:8" ht="12.75">
      <c r="B189" s="81"/>
      <c r="E189" s="82"/>
      <c r="F189" s="82"/>
      <c r="G189" s="82"/>
      <c r="H189" s="82"/>
    </row>
    <row r="190" spans="2:8" ht="12.75">
      <c r="B190" s="81"/>
      <c r="E190" s="82"/>
      <c r="F190" s="82"/>
      <c r="G190" s="82"/>
      <c r="H190" s="82"/>
    </row>
    <row r="191" spans="2:8" ht="12.75">
      <c r="B191" s="81"/>
      <c r="E191" s="82"/>
      <c r="F191" s="82"/>
      <c r="G191" s="82"/>
      <c r="H191" s="82"/>
    </row>
    <row r="192" spans="2:8" ht="12.75">
      <c r="B192" s="81"/>
      <c r="E192" s="82"/>
      <c r="F192" s="82"/>
      <c r="G192" s="82"/>
      <c r="H192" s="82"/>
    </row>
    <row r="193" spans="2:8" ht="12.75">
      <c r="B193" s="81"/>
      <c r="E193" s="82"/>
      <c r="F193" s="82"/>
      <c r="G193" s="82"/>
      <c r="H193" s="82"/>
    </row>
    <row r="194" spans="2:8" ht="12.75">
      <c r="B194" s="81"/>
      <c r="E194" s="82"/>
      <c r="F194" s="82"/>
      <c r="G194" s="82"/>
      <c r="H194" s="82"/>
    </row>
    <row r="195" spans="2:8" ht="12.75">
      <c r="B195" s="81"/>
      <c r="E195" s="82"/>
      <c r="F195" s="82"/>
      <c r="G195" s="82"/>
      <c r="H195" s="82"/>
    </row>
    <row r="196" spans="2:8" ht="12.75">
      <c r="B196" s="81"/>
      <c r="E196" s="82"/>
      <c r="F196" s="82"/>
      <c r="G196" s="82"/>
      <c r="H196" s="82"/>
    </row>
    <row r="197" spans="2:8" ht="12.75">
      <c r="B197" s="81"/>
      <c r="E197" s="82"/>
      <c r="F197" s="82"/>
      <c r="G197" s="82"/>
      <c r="H197" s="82"/>
    </row>
    <row r="198" spans="2:8" ht="12.75">
      <c r="B198" s="81"/>
      <c r="E198" s="82"/>
      <c r="F198" s="82"/>
      <c r="G198" s="82"/>
      <c r="H198" s="82"/>
    </row>
    <row r="199" spans="2:8" ht="12.75">
      <c r="B199" s="81"/>
      <c r="E199" s="82"/>
      <c r="F199" s="82"/>
      <c r="G199" s="82"/>
      <c r="H199" s="82"/>
    </row>
    <row r="200" spans="2:8" ht="12.75">
      <c r="B200" s="81"/>
      <c r="E200" s="82"/>
      <c r="F200" s="82"/>
      <c r="G200" s="82"/>
      <c r="H200" s="82"/>
    </row>
    <row r="201" spans="2:8" ht="12.75">
      <c r="B201" s="81"/>
      <c r="E201" s="82"/>
      <c r="F201" s="82"/>
      <c r="G201" s="82"/>
      <c r="H201" s="82"/>
    </row>
    <row r="202" spans="2:8" ht="12.75">
      <c r="B202" s="81"/>
      <c r="E202" s="82"/>
      <c r="F202" s="82"/>
      <c r="G202" s="82"/>
      <c r="H202" s="82"/>
    </row>
    <row r="203" spans="2:8" ht="12.75">
      <c r="B203" s="81"/>
      <c r="E203" s="82"/>
      <c r="F203" s="82"/>
      <c r="G203" s="82"/>
      <c r="H203" s="82"/>
    </row>
    <row r="204" spans="2:8" ht="12.75">
      <c r="B204" s="81"/>
      <c r="E204" s="82"/>
      <c r="F204" s="82"/>
      <c r="G204" s="82"/>
      <c r="H204" s="82"/>
    </row>
    <row r="205" spans="2:8" ht="12.75">
      <c r="B205" s="81"/>
      <c r="E205" s="82"/>
      <c r="F205" s="82"/>
      <c r="G205" s="82"/>
      <c r="H205" s="82"/>
    </row>
    <row r="206" spans="2:8" ht="12.75">
      <c r="B206" s="81"/>
      <c r="E206" s="82"/>
      <c r="F206" s="82"/>
      <c r="G206" s="82"/>
      <c r="H206" s="82"/>
    </row>
    <row r="207" spans="2:8" ht="12.75">
      <c r="B207" s="81"/>
      <c r="E207" s="82"/>
      <c r="F207" s="82"/>
      <c r="G207" s="82"/>
      <c r="H207" s="82"/>
    </row>
    <row r="208" spans="2:8" ht="12.75">
      <c r="B208" s="81"/>
      <c r="E208" s="82"/>
      <c r="F208" s="82"/>
      <c r="G208" s="82"/>
      <c r="H208" s="82"/>
    </row>
    <row r="209" spans="2:8" ht="12.75">
      <c r="B209" s="81"/>
      <c r="E209" s="82"/>
      <c r="F209" s="82"/>
      <c r="G209" s="82"/>
      <c r="H209" s="82"/>
    </row>
    <row r="210" spans="2:8" ht="12.75">
      <c r="B210" s="81"/>
      <c r="E210" s="82"/>
      <c r="F210" s="82"/>
      <c r="G210" s="82"/>
      <c r="H210" s="82"/>
    </row>
    <row r="211" spans="2:8" ht="12.75">
      <c r="B211" s="81"/>
      <c r="E211" s="82"/>
      <c r="F211" s="82"/>
      <c r="G211" s="82"/>
      <c r="H211" s="82"/>
    </row>
    <row r="212" spans="2:8" ht="12.75">
      <c r="B212" s="81"/>
      <c r="E212" s="82"/>
      <c r="F212" s="82"/>
      <c r="G212" s="82"/>
      <c r="H212" s="82"/>
    </row>
    <row r="213" spans="2:8" ht="12.75">
      <c r="B213" s="81"/>
      <c r="E213" s="82"/>
      <c r="F213" s="82"/>
      <c r="G213" s="82"/>
      <c r="H213" s="82"/>
    </row>
    <row r="214" spans="2:8" ht="12.75">
      <c r="B214" s="81"/>
      <c r="E214" s="82"/>
      <c r="F214" s="82"/>
      <c r="G214" s="82"/>
      <c r="H214" s="82"/>
    </row>
    <row r="215" spans="2:8" ht="12.75">
      <c r="B215" s="81"/>
      <c r="E215" s="82"/>
      <c r="F215" s="82"/>
      <c r="G215" s="82"/>
      <c r="H215" s="82"/>
    </row>
    <row r="216" spans="2:8" ht="12.75">
      <c r="B216" s="81"/>
      <c r="E216" s="82"/>
      <c r="F216" s="82"/>
      <c r="G216" s="82"/>
      <c r="H216" s="82"/>
    </row>
    <row r="217" spans="2:8" ht="12.75">
      <c r="B217" s="81"/>
      <c r="E217" s="82"/>
      <c r="F217" s="82"/>
      <c r="G217" s="82"/>
      <c r="H217" s="82"/>
    </row>
    <row r="218" spans="2:8" ht="12.75">
      <c r="B218" s="81"/>
      <c r="E218" s="82"/>
      <c r="F218" s="82"/>
      <c r="G218" s="82"/>
      <c r="H218" s="82"/>
    </row>
    <row r="219" spans="2:8" ht="12.75">
      <c r="B219" s="81"/>
      <c r="E219" s="82"/>
      <c r="F219" s="82"/>
      <c r="G219" s="82"/>
      <c r="H219" s="82"/>
    </row>
    <row r="220" spans="2:8" ht="12.75">
      <c r="B220" s="81"/>
      <c r="E220" s="82"/>
      <c r="F220" s="82"/>
      <c r="G220" s="82"/>
      <c r="H220" s="82"/>
    </row>
    <row r="221" spans="2:8" ht="12.75">
      <c r="B221" s="81"/>
      <c r="E221" s="82"/>
      <c r="F221" s="82"/>
      <c r="G221" s="82"/>
      <c r="H221" s="82"/>
    </row>
    <row r="222" spans="2:8" ht="12.75">
      <c r="B222" s="81"/>
      <c r="E222" s="82"/>
      <c r="F222" s="82"/>
      <c r="G222" s="82"/>
      <c r="H222" s="82"/>
    </row>
    <row r="223" spans="2:8" ht="12.75">
      <c r="B223" s="81"/>
      <c r="E223" s="82"/>
      <c r="F223" s="82"/>
      <c r="G223" s="82"/>
      <c r="H223" s="82"/>
    </row>
    <row r="224" spans="2:8" ht="12.75">
      <c r="B224" s="81"/>
      <c r="E224" s="82"/>
      <c r="F224" s="82"/>
      <c r="G224" s="82"/>
      <c r="H224" s="82"/>
    </row>
    <row r="225" spans="2:8" ht="12.75">
      <c r="B225" s="81"/>
      <c r="E225" s="82"/>
      <c r="F225" s="82"/>
      <c r="G225" s="82"/>
      <c r="H225" s="82"/>
    </row>
    <row r="226" spans="2:8" ht="12.75">
      <c r="B226" s="81"/>
      <c r="E226" s="82"/>
      <c r="F226" s="82"/>
      <c r="G226" s="82"/>
      <c r="H226" s="82"/>
    </row>
    <row r="227" ht="12.75">
      <c r="B227" s="81"/>
    </row>
    <row r="228" ht="12.75">
      <c r="B228" s="81"/>
    </row>
    <row r="229" ht="12.75">
      <c r="B229" s="81"/>
    </row>
    <row r="230" ht="12.75">
      <c r="B230" s="81"/>
    </row>
    <row r="231" ht="12.75">
      <c r="B231" s="81"/>
    </row>
    <row r="232" ht="12.75">
      <c r="B232" s="81"/>
    </row>
    <row r="233" ht="12.75">
      <c r="B233" s="81"/>
    </row>
    <row r="234" ht="12.75">
      <c r="B234" s="81"/>
    </row>
    <row r="235" ht="12.75">
      <c r="B235" s="81"/>
    </row>
    <row r="236" ht="12.75">
      <c r="B236" s="81"/>
    </row>
    <row r="237" ht="12.75">
      <c r="B237" s="81"/>
    </row>
    <row r="238" ht="12.75">
      <c r="B238" s="81"/>
    </row>
    <row r="239" ht="12.75">
      <c r="B239" s="81"/>
    </row>
    <row r="240" ht="12.75">
      <c r="B240" s="81"/>
    </row>
    <row r="241" ht="12.75">
      <c r="B241" s="81"/>
    </row>
    <row r="242" ht="12.75">
      <c r="B242" s="81"/>
    </row>
    <row r="243" ht="12.75">
      <c r="B243" s="81"/>
    </row>
    <row r="244" ht="12.75">
      <c r="B244" s="81"/>
    </row>
    <row r="245" ht="12.75">
      <c r="B245" s="81"/>
    </row>
    <row r="246" ht="12.75">
      <c r="B246" s="81"/>
    </row>
    <row r="247" ht="12.75">
      <c r="B247" s="81"/>
    </row>
    <row r="248" ht="12.75">
      <c r="B248" s="81"/>
    </row>
    <row r="249" ht="12.75">
      <c r="B249" s="81"/>
    </row>
    <row r="250" ht="12.75">
      <c r="B250" s="81"/>
    </row>
    <row r="251" ht="12.75">
      <c r="B251" s="81"/>
    </row>
    <row r="252" ht="12.75">
      <c r="B252" s="81"/>
    </row>
    <row r="253" ht="12.75">
      <c r="B253" s="81"/>
    </row>
    <row r="254" ht="12.75">
      <c r="B254" s="81"/>
    </row>
    <row r="255" ht="12.75">
      <c r="B255" s="81"/>
    </row>
    <row r="256" ht="12.75">
      <c r="B256" s="81"/>
    </row>
    <row r="257" ht="12.75">
      <c r="B257" s="81"/>
    </row>
    <row r="258" ht="12.75">
      <c r="B258" s="81"/>
    </row>
    <row r="259" ht="12.75">
      <c r="B259" s="81"/>
    </row>
    <row r="260" ht="12.75">
      <c r="B260" s="81"/>
    </row>
    <row r="261" ht="12.75">
      <c r="B261" s="81"/>
    </row>
    <row r="262" ht="12.75">
      <c r="B262" s="81"/>
    </row>
    <row r="263" ht="12.75">
      <c r="B263" s="81"/>
    </row>
    <row r="264" ht="12.75">
      <c r="B264" s="81"/>
    </row>
    <row r="265" ht="12.75">
      <c r="B265" s="81"/>
    </row>
    <row r="266" ht="12.75">
      <c r="B266" s="81"/>
    </row>
    <row r="267" ht="12.75">
      <c r="B267" s="81"/>
    </row>
    <row r="268" ht="12.75">
      <c r="B268" s="81"/>
    </row>
    <row r="269" ht="12.75">
      <c r="B269" s="81"/>
    </row>
    <row r="270" ht="12.75">
      <c r="B270" s="81"/>
    </row>
    <row r="271" ht="12.75">
      <c r="B271" s="81"/>
    </row>
    <row r="272" ht="12.75">
      <c r="B272" s="81"/>
    </row>
    <row r="273" ht="12.75">
      <c r="B273" s="81"/>
    </row>
    <row r="274" ht="12.75">
      <c r="B274" s="81"/>
    </row>
    <row r="275" ht="12.75">
      <c r="B275" s="81"/>
    </row>
    <row r="276" ht="12.75">
      <c r="B276" s="81"/>
    </row>
    <row r="277" ht="12.75">
      <c r="B277" s="81"/>
    </row>
    <row r="278" ht="12.75">
      <c r="B278" s="81"/>
    </row>
    <row r="279" ht="12.75">
      <c r="B279" s="81"/>
    </row>
    <row r="280" ht="12.75">
      <c r="B280" s="81"/>
    </row>
    <row r="281" ht="12.75">
      <c r="B281" s="81"/>
    </row>
    <row r="282" ht="12.75">
      <c r="B282" s="81"/>
    </row>
    <row r="283" ht="12.75">
      <c r="B283" s="81"/>
    </row>
    <row r="284" ht="12.75">
      <c r="B284" s="81"/>
    </row>
    <row r="285" ht="12.75">
      <c r="B285" s="81"/>
    </row>
    <row r="286" ht="12.75">
      <c r="B286" s="81"/>
    </row>
    <row r="287" ht="12.75">
      <c r="B287" s="81"/>
    </row>
    <row r="288" ht="12.75">
      <c r="B288" s="81"/>
    </row>
    <row r="289" ht="12.75">
      <c r="B289" s="81"/>
    </row>
    <row r="290" ht="12.75">
      <c r="B290" s="81"/>
    </row>
    <row r="291" ht="12.75">
      <c r="B291" s="81"/>
    </row>
    <row r="292" ht="12.75">
      <c r="B292" s="81"/>
    </row>
    <row r="293" ht="12.75">
      <c r="B293" s="81"/>
    </row>
    <row r="294" ht="12.75">
      <c r="B294" s="81"/>
    </row>
    <row r="295" ht="12.75">
      <c r="B295" s="81"/>
    </row>
    <row r="296" ht="12.75">
      <c r="B296" s="81"/>
    </row>
  </sheetData>
  <sheetProtection/>
  <mergeCells count="3">
    <mergeCell ref="E6:H6"/>
    <mergeCell ref="A5:H5"/>
    <mergeCell ref="E7:H7"/>
  </mergeCells>
  <printOptions/>
  <pageMargins left="0.7874015748031497" right="0.4330708661417323" top="0.7874015748031497" bottom="0.7874015748031497" header="0.5118110236220472" footer="0.5118110236220472"/>
  <pageSetup horizontalDpi="300" verticalDpi="300" orientation="portrait" paperSize="9" scale="60" r:id="rId1"/>
  <headerFooter alignWithMargins="0">
    <oddFooter xml:space="preserve">&amp;R69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3">
      <selection activeCell="A45" sqref="A45"/>
    </sheetView>
  </sheetViews>
  <sheetFormatPr defaultColWidth="9.00390625" defaultRowHeight="12.75"/>
  <cols>
    <col min="1" max="1" width="101.125" style="0" customWidth="1"/>
  </cols>
  <sheetData>
    <row r="1" ht="18" customHeight="1">
      <c r="A1" s="657" t="s">
        <v>7</v>
      </c>
    </row>
    <row r="2" ht="18" customHeight="1">
      <c r="A2" s="658" t="s">
        <v>5</v>
      </c>
    </row>
    <row r="3" ht="18" customHeight="1">
      <c r="A3" s="658" t="s">
        <v>6</v>
      </c>
    </row>
    <row r="4" ht="18" customHeight="1">
      <c r="A4" s="658" t="s">
        <v>8</v>
      </c>
    </row>
    <row r="5" ht="18" customHeight="1">
      <c r="A5" s="650"/>
    </row>
    <row r="6" ht="18" customHeight="1">
      <c r="A6" s="651" t="s">
        <v>696</v>
      </c>
    </row>
    <row r="7" ht="18" customHeight="1">
      <c r="A7" s="652" t="s">
        <v>707</v>
      </c>
    </row>
    <row r="8" ht="18" customHeight="1">
      <c r="A8" s="652" t="s">
        <v>713</v>
      </c>
    </row>
    <row r="9" ht="18" customHeight="1">
      <c r="A9" s="350" t="s">
        <v>708</v>
      </c>
    </row>
    <row r="10" ht="18" customHeight="1">
      <c r="A10" t="s">
        <v>714</v>
      </c>
    </row>
    <row r="11" ht="18" customHeight="1">
      <c r="A11" s="653" t="s">
        <v>697</v>
      </c>
    </row>
    <row r="12" ht="18" customHeight="1">
      <c r="A12" t="s">
        <v>715</v>
      </c>
    </row>
    <row r="13" ht="18" customHeight="1">
      <c r="A13" s="653" t="s">
        <v>698</v>
      </c>
    </row>
    <row r="14" ht="18" customHeight="1">
      <c r="A14" t="s">
        <v>716</v>
      </c>
    </row>
    <row r="15" ht="18" customHeight="1">
      <c r="A15" s="653" t="s">
        <v>699</v>
      </c>
    </row>
    <row r="16" ht="18" customHeight="1">
      <c r="A16" t="s">
        <v>717</v>
      </c>
    </row>
    <row r="17" ht="18" customHeight="1">
      <c r="A17" t="s">
        <v>718</v>
      </c>
    </row>
    <row r="18" ht="18" customHeight="1">
      <c r="A18" t="s">
        <v>719</v>
      </c>
    </row>
    <row r="19" ht="18" customHeight="1">
      <c r="A19" t="s">
        <v>720</v>
      </c>
    </row>
    <row r="20" ht="18" customHeight="1">
      <c r="A20" t="s">
        <v>723</v>
      </c>
    </row>
    <row r="21" ht="18" customHeight="1">
      <c r="A21" s="653" t="s">
        <v>700</v>
      </c>
    </row>
    <row r="22" ht="18" customHeight="1">
      <c r="A22" t="s">
        <v>724</v>
      </c>
    </row>
    <row r="23" ht="18" customHeight="1">
      <c r="A23" t="s">
        <v>725</v>
      </c>
    </row>
    <row r="24" ht="18" customHeight="1">
      <c r="A24" t="s">
        <v>721</v>
      </c>
    </row>
    <row r="25" ht="31.5" customHeight="1">
      <c r="A25" s="656" t="s">
        <v>730</v>
      </c>
    </row>
    <row r="26" ht="18" customHeight="1">
      <c r="A26" s="655" t="s">
        <v>722</v>
      </c>
    </row>
    <row r="27" ht="18" customHeight="1">
      <c r="A27" t="s">
        <v>0</v>
      </c>
    </row>
    <row r="28" ht="18" customHeight="1">
      <c r="A28" t="s">
        <v>2</v>
      </c>
    </row>
    <row r="29" ht="18" customHeight="1">
      <c r="A29" t="s">
        <v>1</v>
      </c>
    </row>
    <row r="30" ht="18" customHeight="1">
      <c r="A30" t="s">
        <v>726</v>
      </c>
    </row>
    <row r="31" ht="18" customHeight="1">
      <c r="A31" t="s">
        <v>727</v>
      </c>
    </row>
    <row r="32" ht="18" customHeight="1">
      <c r="A32" t="s">
        <v>728</v>
      </c>
    </row>
    <row r="33" ht="18" customHeight="1">
      <c r="A33" t="s">
        <v>727</v>
      </c>
    </row>
    <row r="34" ht="18" customHeight="1">
      <c r="A34" t="s">
        <v>704</v>
      </c>
    </row>
    <row r="35" ht="18" customHeight="1">
      <c r="A35" t="s">
        <v>729</v>
      </c>
    </row>
    <row r="36" ht="18" customHeight="1"/>
    <row r="37" ht="18" customHeight="1">
      <c r="A37" t="s">
        <v>701</v>
      </c>
    </row>
    <row r="38" ht="18" customHeight="1"/>
    <row r="39" ht="18" customHeight="1">
      <c r="A39" s="654" t="s">
        <v>702</v>
      </c>
    </row>
    <row r="40" ht="19.5" customHeight="1"/>
  </sheetData>
  <sheetProtection/>
  <printOptions/>
  <pageMargins left="0.66" right="0.2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0">
      <selection activeCell="A15" sqref="A15"/>
    </sheetView>
  </sheetViews>
  <sheetFormatPr defaultColWidth="9.00390625" defaultRowHeight="12.75"/>
  <cols>
    <col min="1" max="1" width="103.75390625" style="0" customWidth="1"/>
  </cols>
  <sheetData>
    <row r="1" ht="18.75" customHeight="1">
      <c r="A1" s="657" t="s">
        <v>7</v>
      </c>
    </row>
    <row r="2" ht="18.75" customHeight="1">
      <c r="A2" s="658" t="s">
        <v>5</v>
      </c>
    </row>
    <row r="3" ht="18.75" customHeight="1">
      <c r="A3" s="658" t="s">
        <v>6</v>
      </c>
    </row>
    <row r="4" ht="18.75" customHeight="1">
      <c r="A4" s="658" t="s">
        <v>8</v>
      </c>
    </row>
    <row r="5" ht="18.75" customHeight="1">
      <c r="A5" s="650"/>
    </row>
    <row r="6" ht="18.75" customHeight="1">
      <c r="A6" s="651" t="s">
        <v>696</v>
      </c>
    </row>
    <row r="7" ht="17.25" customHeight="1">
      <c r="A7" s="652" t="s">
        <v>705</v>
      </c>
    </row>
    <row r="8" ht="17.25" customHeight="1">
      <c r="A8" s="652" t="s">
        <v>713</v>
      </c>
    </row>
    <row r="9" ht="17.25" customHeight="1">
      <c r="A9" s="350" t="s">
        <v>706</v>
      </c>
    </row>
    <row r="10" ht="17.25" customHeight="1">
      <c r="A10" t="s">
        <v>714</v>
      </c>
    </row>
    <row r="11" ht="17.25" customHeight="1">
      <c r="A11" s="653" t="s">
        <v>697</v>
      </c>
    </row>
    <row r="12" ht="17.25" customHeight="1">
      <c r="A12" t="s">
        <v>715</v>
      </c>
    </row>
    <row r="13" ht="17.25" customHeight="1">
      <c r="A13" s="653" t="s">
        <v>698</v>
      </c>
    </row>
    <row r="14" ht="17.25" customHeight="1">
      <c r="A14" t="s">
        <v>716</v>
      </c>
    </row>
    <row r="15" ht="17.25" customHeight="1">
      <c r="A15" s="653" t="s">
        <v>699</v>
      </c>
    </row>
    <row r="16" ht="17.25" customHeight="1">
      <c r="A16" t="s">
        <v>717</v>
      </c>
    </row>
    <row r="17" ht="17.25" customHeight="1">
      <c r="A17" t="s">
        <v>718</v>
      </c>
    </row>
    <row r="18" ht="17.25" customHeight="1">
      <c r="A18" t="s">
        <v>719</v>
      </c>
    </row>
    <row r="19" ht="17.25" customHeight="1">
      <c r="A19" t="s">
        <v>720</v>
      </c>
    </row>
    <row r="20" ht="17.25" customHeight="1">
      <c r="A20" t="s">
        <v>723</v>
      </c>
    </row>
    <row r="21" ht="17.25" customHeight="1">
      <c r="A21" s="653" t="s">
        <v>700</v>
      </c>
    </row>
    <row r="22" ht="17.25" customHeight="1">
      <c r="A22" t="s">
        <v>724</v>
      </c>
    </row>
    <row r="23" ht="17.25" customHeight="1">
      <c r="A23" t="s">
        <v>725</v>
      </c>
    </row>
    <row r="24" ht="17.25" customHeight="1">
      <c r="A24" t="s">
        <v>721</v>
      </c>
    </row>
    <row r="25" ht="41.25" customHeight="1">
      <c r="A25" s="656" t="s">
        <v>730</v>
      </c>
    </row>
    <row r="26" ht="17.25" customHeight="1">
      <c r="A26" s="655" t="s">
        <v>722</v>
      </c>
    </row>
    <row r="27" ht="17.25" customHeight="1">
      <c r="A27" t="s">
        <v>0</v>
      </c>
    </row>
    <row r="28" ht="17.25" customHeight="1">
      <c r="A28" t="s">
        <v>2</v>
      </c>
    </row>
    <row r="29" ht="17.25" customHeight="1">
      <c r="A29" t="s">
        <v>1</v>
      </c>
    </row>
    <row r="30" ht="17.25" customHeight="1">
      <c r="A30" t="s">
        <v>726</v>
      </c>
    </row>
    <row r="31" ht="17.25" customHeight="1">
      <c r="A31" t="s">
        <v>727</v>
      </c>
    </row>
    <row r="32" ht="17.25" customHeight="1">
      <c r="A32" t="s">
        <v>728</v>
      </c>
    </row>
    <row r="33" ht="17.25" customHeight="1">
      <c r="A33" t="s">
        <v>727</v>
      </c>
    </row>
    <row r="34" ht="17.25" customHeight="1">
      <c r="A34" t="s">
        <v>704</v>
      </c>
    </row>
    <row r="35" ht="17.25" customHeight="1">
      <c r="A35" t="s">
        <v>729</v>
      </c>
    </row>
    <row r="36" ht="17.25" customHeight="1"/>
    <row r="37" ht="17.25" customHeight="1">
      <c r="A37" t="s">
        <v>701</v>
      </c>
    </row>
    <row r="38" ht="17.25" customHeight="1"/>
    <row r="39" ht="17.25" customHeight="1">
      <c r="A39" s="654" t="s">
        <v>702</v>
      </c>
    </row>
    <row r="40" ht="19.5" customHeight="1"/>
  </sheetData>
  <sheetProtection/>
  <printOptions/>
  <pageMargins left="0.71" right="0.26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B2:G21"/>
  <sheetViews>
    <sheetView zoomScale="50" zoomScaleNormal="50" zoomScalePageLayoutView="0" workbookViewId="0" topLeftCell="A1">
      <selection activeCell="E21" sqref="E21:G21"/>
    </sheetView>
  </sheetViews>
  <sheetFormatPr defaultColWidth="9.00390625" defaultRowHeight="12.75"/>
  <cols>
    <col min="1" max="3" width="9.125" style="395" customWidth="1"/>
    <col min="4" max="4" width="42.375" style="395" customWidth="1"/>
    <col min="5" max="5" width="24.625" style="395" customWidth="1"/>
    <col min="6" max="6" width="56.375" style="395" customWidth="1"/>
    <col min="7" max="7" width="8.00390625" style="395" customWidth="1"/>
    <col min="8" max="16384" width="9.125" style="395" customWidth="1"/>
  </cols>
  <sheetData>
    <row r="2" spans="5:6" ht="27" customHeight="1">
      <c r="E2" s="745" t="s">
        <v>465</v>
      </c>
      <c r="F2" s="745"/>
    </row>
    <row r="3" spans="5:7" ht="159.75" customHeight="1">
      <c r="E3" s="746" t="s">
        <v>466</v>
      </c>
      <c r="F3" s="746"/>
      <c r="G3" s="747"/>
    </row>
    <row r="5" ht="36" customHeight="1"/>
    <row r="6" ht="36" customHeight="1"/>
    <row r="7" ht="36" customHeight="1"/>
    <row r="8" ht="36" customHeight="1"/>
    <row r="9" ht="36" customHeight="1"/>
    <row r="10" ht="36" customHeight="1"/>
    <row r="12" spans="2:6" ht="260.25" customHeight="1">
      <c r="B12" s="748" t="s">
        <v>731</v>
      </c>
      <c r="C12" s="748"/>
      <c r="D12" s="748"/>
      <c r="E12" s="748"/>
      <c r="F12" s="748"/>
    </row>
    <row r="20" spans="5:7" ht="27">
      <c r="E20" s="749"/>
      <c r="F20" s="749"/>
      <c r="G20" s="553"/>
    </row>
    <row r="21" spans="5:7" ht="153.75" customHeight="1">
      <c r="E21" s="743"/>
      <c r="F21" s="743"/>
      <c r="G21" s="744"/>
    </row>
  </sheetData>
  <sheetProtection/>
  <mergeCells count="5">
    <mergeCell ref="E21:G21"/>
    <mergeCell ref="E2:F2"/>
    <mergeCell ref="E3:G3"/>
    <mergeCell ref="B12:F12"/>
    <mergeCell ref="E20:F20"/>
  </mergeCells>
  <printOptions horizontalCentered="1"/>
  <pageMargins left="0.9" right="0.26" top="0.48" bottom="0.7480314960629921" header="0.25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zoomScale="80" zoomScaleNormal="80" zoomScalePageLayoutView="0" workbookViewId="0" topLeftCell="A16">
      <selection activeCell="G58" sqref="G58"/>
    </sheetView>
  </sheetViews>
  <sheetFormatPr defaultColWidth="9.00390625" defaultRowHeight="12.75"/>
  <cols>
    <col min="1" max="1" width="9.125" style="395" customWidth="1"/>
    <col min="2" max="2" width="6.625" style="395" customWidth="1"/>
    <col min="3" max="3" width="45.875" style="395" customWidth="1"/>
    <col min="4" max="4" width="15.00390625" style="395" customWidth="1"/>
    <col min="5" max="5" width="18.375" style="395" customWidth="1"/>
    <col min="6" max="6" width="32.875" style="395" customWidth="1"/>
    <col min="7" max="7" width="18.25390625" style="395" customWidth="1"/>
    <col min="8" max="16384" width="9.125" style="395" customWidth="1"/>
  </cols>
  <sheetData>
    <row r="1" ht="15">
      <c r="G1" s="468" t="s">
        <v>632</v>
      </c>
    </row>
    <row r="2" ht="33.75" customHeight="1">
      <c r="B2" s="469"/>
    </row>
    <row r="3" spans="2:8" ht="15.75">
      <c r="B3" s="469"/>
      <c r="E3" s="750" t="s">
        <v>464</v>
      </c>
      <c r="F3" s="750"/>
      <c r="G3" s="750"/>
      <c r="H3" s="470"/>
    </row>
    <row r="4" spans="2:8" ht="120.75" customHeight="1">
      <c r="B4" s="469"/>
      <c r="E4" s="756" t="s">
        <v>633</v>
      </c>
      <c r="F4" s="756"/>
      <c r="G4" s="756"/>
      <c r="H4" s="471"/>
    </row>
    <row r="5" ht="13.5" customHeight="1">
      <c r="B5" s="469"/>
    </row>
    <row r="6" spans="2:7" ht="33" customHeight="1" thickBot="1">
      <c r="B6" s="755" t="s">
        <v>676</v>
      </c>
      <c r="C6" s="755"/>
      <c r="D6" s="755"/>
      <c r="E6" s="755"/>
      <c r="F6" s="755"/>
      <c r="G6" s="755"/>
    </row>
    <row r="7" spans="2:7" ht="43.5" customHeight="1" thickBot="1">
      <c r="B7" s="751" t="s">
        <v>401</v>
      </c>
      <c r="C7" s="751" t="s">
        <v>311</v>
      </c>
      <c r="D7" s="751" t="s">
        <v>634</v>
      </c>
      <c r="E7" s="751" t="s">
        <v>635</v>
      </c>
      <c r="F7" s="753" t="s">
        <v>636</v>
      </c>
      <c r="G7" s="754"/>
    </row>
    <row r="8" spans="2:7" ht="36.75" customHeight="1" thickBot="1">
      <c r="B8" s="752"/>
      <c r="C8" s="752"/>
      <c r="D8" s="752"/>
      <c r="E8" s="752"/>
      <c r="F8" s="472" t="s">
        <v>346</v>
      </c>
      <c r="G8" s="473" t="s">
        <v>637</v>
      </c>
    </row>
    <row r="9" spans="2:7" ht="15.75">
      <c r="B9" s="474">
        <v>1</v>
      </c>
      <c r="C9" s="475">
        <v>2</v>
      </c>
      <c r="D9" s="475">
        <v>3</v>
      </c>
      <c r="E9" s="475">
        <v>4</v>
      </c>
      <c r="F9" s="475">
        <v>5</v>
      </c>
      <c r="G9" s="476">
        <v>6</v>
      </c>
    </row>
    <row r="10" spans="2:7" ht="31.5">
      <c r="B10" s="477" t="s">
        <v>347</v>
      </c>
      <c r="C10" s="478" t="s">
        <v>732</v>
      </c>
      <c r="D10" s="479" t="s">
        <v>733</v>
      </c>
      <c r="E10" s="479">
        <v>350</v>
      </c>
      <c r="F10" s="479" t="s">
        <v>734</v>
      </c>
      <c r="G10" s="480"/>
    </row>
    <row r="11" spans="2:7" ht="31.5">
      <c r="B11" s="477">
        <v>2</v>
      </c>
      <c r="C11" s="478" t="s">
        <v>746</v>
      </c>
      <c r="D11" s="479" t="s">
        <v>733</v>
      </c>
      <c r="E11" s="479">
        <v>350</v>
      </c>
      <c r="F11" s="479" t="s">
        <v>734</v>
      </c>
      <c r="G11" s="480"/>
    </row>
    <row r="12" spans="2:7" ht="31.5">
      <c r="B12" s="477" t="s">
        <v>360</v>
      </c>
      <c r="C12" s="478" t="s">
        <v>747</v>
      </c>
      <c r="D12" s="479" t="s">
        <v>733</v>
      </c>
      <c r="E12" s="479">
        <v>96.3</v>
      </c>
      <c r="F12" s="479" t="s">
        <v>734</v>
      </c>
      <c r="G12" s="480"/>
    </row>
    <row r="13" spans="2:7" ht="31.5">
      <c r="B13" s="477" t="s">
        <v>362</v>
      </c>
      <c r="C13" s="478" t="s">
        <v>749</v>
      </c>
      <c r="D13" s="479" t="s">
        <v>748</v>
      </c>
      <c r="E13" s="479">
        <v>50</v>
      </c>
      <c r="F13" s="479" t="s">
        <v>750</v>
      </c>
      <c r="G13" s="480"/>
    </row>
    <row r="14" spans="2:7" ht="19.5" thickBot="1">
      <c r="B14" s="481"/>
      <c r="C14" s="482" t="s">
        <v>638</v>
      </c>
      <c r="D14" s="482"/>
      <c r="E14" s="482"/>
      <c r="F14" s="482"/>
      <c r="G14" s="483"/>
    </row>
    <row r="15" spans="2:7" ht="16.5" thickBot="1">
      <c r="B15" s="484"/>
      <c r="C15" s="485" t="s">
        <v>639</v>
      </c>
      <c r="D15" s="485" t="s">
        <v>640</v>
      </c>
      <c r="E15" s="486">
        <f>SUM(E10:E14)</f>
        <v>846.3</v>
      </c>
      <c r="F15" s="485" t="s">
        <v>640</v>
      </c>
      <c r="G15" s="487">
        <f>SUM(G10:G14)</f>
        <v>0</v>
      </c>
    </row>
    <row r="16" ht="15.75">
      <c r="B16" s="469"/>
    </row>
    <row r="17" spans="2:7" ht="43.5" customHeight="1" thickBot="1">
      <c r="B17" s="757" t="s">
        <v>677</v>
      </c>
      <c r="C17" s="757"/>
      <c r="D17" s="757"/>
      <c r="E17" s="757"/>
      <c r="F17" s="757"/>
      <c r="G17" s="757"/>
    </row>
    <row r="18" spans="2:7" ht="36" customHeight="1" thickBot="1">
      <c r="B18" s="751" t="s">
        <v>401</v>
      </c>
      <c r="C18" s="751" t="s">
        <v>311</v>
      </c>
      <c r="D18" s="751" t="s">
        <v>634</v>
      </c>
      <c r="E18" s="751" t="s">
        <v>635</v>
      </c>
      <c r="F18" s="753" t="s">
        <v>636</v>
      </c>
      <c r="G18" s="754"/>
    </row>
    <row r="19" spans="2:7" ht="47.25" customHeight="1" thickBot="1">
      <c r="B19" s="752"/>
      <c r="C19" s="752"/>
      <c r="D19" s="752"/>
      <c r="E19" s="752"/>
      <c r="F19" s="472" t="s">
        <v>346</v>
      </c>
      <c r="G19" s="473" t="s">
        <v>637</v>
      </c>
    </row>
    <row r="20" spans="2:7" ht="15.75">
      <c r="B20" s="474">
        <v>1</v>
      </c>
      <c r="C20" s="475">
        <v>2</v>
      </c>
      <c r="D20" s="475">
        <v>3</v>
      </c>
      <c r="E20" s="475">
        <v>4</v>
      </c>
      <c r="F20" s="475">
        <v>5</v>
      </c>
      <c r="G20" s="476">
        <v>6</v>
      </c>
    </row>
    <row r="21" spans="2:7" ht="31.5">
      <c r="B21" s="477" t="s">
        <v>347</v>
      </c>
      <c r="C21" s="478" t="s">
        <v>735</v>
      </c>
      <c r="D21" s="479" t="s">
        <v>733</v>
      </c>
      <c r="E21" s="479" t="s">
        <v>342</v>
      </c>
      <c r="F21" s="479" t="s">
        <v>736</v>
      </c>
      <c r="G21" s="480"/>
    </row>
    <row r="22" spans="2:7" ht="15.75">
      <c r="B22" s="477"/>
      <c r="C22" s="478"/>
      <c r="D22" s="479"/>
      <c r="E22" s="479"/>
      <c r="F22" s="479"/>
      <c r="G22" s="480"/>
    </row>
    <row r="23" spans="2:7" ht="15.75">
      <c r="B23" s="477"/>
      <c r="C23" s="478"/>
      <c r="D23" s="479"/>
      <c r="E23" s="479"/>
      <c r="F23" s="479"/>
      <c r="G23" s="480"/>
    </row>
    <row r="24" spans="2:7" ht="15.75">
      <c r="B24" s="477"/>
      <c r="C24" s="478"/>
      <c r="D24" s="479"/>
      <c r="E24" s="479"/>
      <c r="F24" s="479"/>
      <c r="G24" s="480"/>
    </row>
    <row r="25" spans="2:7" ht="19.5" thickBot="1">
      <c r="B25" s="481"/>
      <c r="C25" s="482" t="s">
        <v>638</v>
      </c>
      <c r="D25" s="482"/>
      <c r="E25" s="482"/>
      <c r="F25" s="482"/>
      <c r="G25" s="483"/>
    </row>
    <row r="26" spans="2:7" ht="16.5" thickBot="1">
      <c r="B26" s="484"/>
      <c r="C26" s="485" t="s">
        <v>639</v>
      </c>
      <c r="D26" s="485" t="s">
        <v>640</v>
      </c>
      <c r="E26" s="486">
        <f>SUM(E21:E25)</f>
        <v>0</v>
      </c>
      <c r="F26" s="485" t="s">
        <v>640</v>
      </c>
      <c r="G26" s="487">
        <f>SUM(G21:G25)</f>
        <v>0</v>
      </c>
    </row>
    <row r="27" ht="15.75">
      <c r="B27" s="488"/>
    </row>
    <row r="29" spans="3:5" ht="15">
      <c r="C29" s="6" t="s">
        <v>737</v>
      </c>
      <c r="E29" s="395" t="s">
        <v>738</v>
      </c>
    </row>
  </sheetData>
  <sheetProtection/>
  <mergeCells count="14">
    <mergeCell ref="B17:G17"/>
    <mergeCell ref="B18:B19"/>
    <mergeCell ref="C18:C19"/>
    <mergeCell ref="D18:D19"/>
    <mergeCell ref="E18:E19"/>
    <mergeCell ref="F18:G18"/>
    <mergeCell ref="E3:G3"/>
    <mergeCell ref="C7:C8"/>
    <mergeCell ref="B7:B8"/>
    <mergeCell ref="F7:G7"/>
    <mergeCell ref="B6:G6"/>
    <mergeCell ref="D7:D8"/>
    <mergeCell ref="E7:E8"/>
    <mergeCell ref="E4:G4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70" zoomScaleNormal="70" zoomScalePageLayoutView="0" workbookViewId="0" topLeftCell="D7">
      <selection activeCell="N26" sqref="N26"/>
    </sheetView>
  </sheetViews>
  <sheetFormatPr defaultColWidth="6.25390625" defaultRowHeight="12.75"/>
  <cols>
    <col min="1" max="1" width="8.875" style="423" customWidth="1"/>
    <col min="2" max="2" width="44.875" style="423" customWidth="1"/>
    <col min="3" max="4" width="31.75390625" style="423" customWidth="1"/>
    <col min="5" max="5" width="16.00390625" style="423" customWidth="1"/>
    <col min="6" max="6" width="17.00390625" style="423" customWidth="1"/>
    <col min="7" max="7" width="17.625" style="423" customWidth="1"/>
    <col min="8" max="8" width="15.875" style="423" customWidth="1"/>
    <col min="9" max="9" width="13.25390625" style="423" customWidth="1"/>
    <col min="10" max="10" width="18.25390625" style="423" customWidth="1"/>
    <col min="11" max="12" width="16.75390625" style="423" customWidth="1"/>
    <col min="13" max="14" width="21.875" style="423" customWidth="1"/>
    <col min="15" max="15" width="22.75390625" style="423" customWidth="1"/>
    <col min="16" max="16384" width="6.25390625" style="423" customWidth="1"/>
  </cols>
  <sheetData>
    <row r="1" ht="30" customHeight="1">
      <c r="O1" s="489" t="s">
        <v>641</v>
      </c>
    </row>
    <row r="2" spans="1:15" ht="28.5" customHeight="1" thickBot="1">
      <c r="A2" s="786" t="s">
        <v>642</v>
      </c>
      <c r="B2" s="786"/>
      <c r="C2" s="786"/>
      <c r="D2" s="786"/>
      <c r="E2" s="786"/>
      <c r="F2" s="786"/>
      <c r="G2" s="786"/>
      <c r="H2" s="786"/>
      <c r="I2" s="786"/>
      <c r="J2" s="490">
        <v>2012</v>
      </c>
      <c r="K2" s="491" t="s">
        <v>643</v>
      </c>
      <c r="L2" s="492"/>
      <c r="M2" s="492"/>
      <c r="N2" s="492"/>
      <c r="O2" s="492"/>
    </row>
    <row r="3" spans="1:15" ht="19.5" customHeight="1">
      <c r="A3" s="784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</row>
    <row r="4" spans="1:15" ht="21" customHeight="1">
      <c r="A4" s="785" t="s">
        <v>644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</row>
    <row r="5" ht="19.5" thickBot="1"/>
    <row r="6" spans="1:15" s="493" customFormat="1" ht="30.75" customHeight="1">
      <c r="A6" s="761" t="s">
        <v>401</v>
      </c>
      <c r="B6" s="768" t="s">
        <v>311</v>
      </c>
      <c r="C6" s="768" t="s">
        <v>645</v>
      </c>
      <c r="D6" s="764" t="s">
        <v>646</v>
      </c>
      <c r="E6" s="768" t="s">
        <v>647</v>
      </c>
      <c r="F6" s="768"/>
      <c r="G6" s="768"/>
      <c r="H6" s="768"/>
      <c r="I6" s="768"/>
      <c r="J6" s="768"/>
      <c r="K6" s="772" t="s">
        <v>648</v>
      </c>
      <c r="L6" s="773"/>
      <c r="M6" s="764" t="s">
        <v>649</v>
      </c>
      <c r="N6" s="764" t="s">
        <v>650</v>
      </c>
      <c r="O6" s="766" t="s">
        <v>651</v>
      </c>
    </row>
    <row r="7" spans="1:15" s="493" customFormat="1" ht="26.25" customHeight="1">
      <c r="A7" s="762"/>
      <c r="B7" s="769"/>
      <c r="C7" s="769"/>
      <c r="D7" s="765"/>
      <c r="E7" s="769" t="s">
        <v>652</v>
      </c>
      <c r="F7" s="769"/>
      <c r="G7" s="769"/>
      <c r="H7" s="769"/>
      <c r="I7" s="769"/>
      <c r="J7" s="769"/>
      <c r="K7" s="774"/>
      <c r="L7" s="775"/>
      <c r="M7" s="765"/>
      <c r="N7" s="765"/>
      <c r="O7" s="767"/>
    </row>
    <row r="8" spans="1:15" s="493" customFormat="1" ht="20.25" customHeight="1">
      <c r="A8" s="762"/>
      <c r="B8" s="769"/>
      <c r="C8" s="769"/>
      <c r="D8" s="765"/>
      <c r="E8" s="769" t="s">
        <v>653</v>
      </c>
      <c r="F8" s="769" t="s">
        <v>654</v>
      </c>
      <c r="G8" s="769"/>
      <c r="H8" s="769"/>
      <c r="I8" s="769"/>
      <c r="J8" s="769"/>
      <c r="K8" s="776"/>
      <c r="L8" s="777"/>
      <c r="M8" s="765"/>
      <c r="N8" s="765"/>
      <c r="O8" s="767"/>
    </row>
    <row r="9" spans="1:15" s="493" customFormat="1" ht="67.5" customHeight="1" thickBot="1">
      <c r="A9" s="763"/>
      <c r="B9" s="770"/>
      <c r="C9" s="770"/>
      <c r="D9" s="771"/>
      <c r="E9" s="770"/>
      <c r="F9" s="494" t="s">
        <v>655</v>
      </c>
      <c r="G9" s="494" t="s">
        <v>656</v>
      </c>
      <c r="H9" s="494" t="s">
        <v>657</v>
      </c>
      <c r="I9" s="494" t="s">
        <v>658</v>
      </c>
      <c r="J9" s="494" t="s">
        <v>659</v>
      </c>
      <c r="K9" s="494" t="s">
        <v>660</v>
      </c>
      <c r="L9" s="494" t="s">
        <v>661</v>
      </c>
      <c r="M9" s="765"/>
      <c r="N9" s="771"/>
      <c r="O9" s="767"/>
    </row>
    <row r="10" spans="1:15" s="493" customFormat="1" ht="24" customHeight="1" thickBot="1">
      <c r="A10" s="495">
        <v>1</v>
      </c>
      <c r="B10" s="496">
        <v>2</v>
      </c>
      <c r="C10" s="496">
        <v>3</v>
      </c>
      <c r="D10" s="496"/>
      <c r="E10" s="496">
        <v>4</v>
      </c>
      <c r="F10" s="496">
        <v>5</v>
      </c>
      <c r="G10" s="496">
        <v>6</v>
      </c>
      <c r="H10" s="496">
        <v>7</v>
      </c>
      <c r="I10" s="496">
        <v>8</v>
      </c>
      <c r="J10" s="496">
        <v>9</v>
      </c>
      <c r="K10" s="496">
        <v>10</v>
      </c>
      <c r="L10" s="496">
        <v>11</v>
      </c>
      <c r="M10" s="496">
        <v>12</v>
      </c>
      <c r="N10" s="497"/>
      <c r="O10" s="498">
        <v>13</v>
      </c>
    </row>
    <row r="11" spans="1:15" s="493" customFormat="1" ht="18.75" customHeight="1">
      <c r="A11" s="758" t="s">
        <v>662</v>
      </c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60"/>
    </row>
    <row r="12" spans="1:15" s="493" customFormat="1" ht="18" customHeight="1">
      <c r="A12" s="499"/>
      <c r="B12" s="500"/>
      <c r="C12" s="500"/>
      <c r="D12" s="500"/>
      <c r="E12" s="501"/>
      <c r="F12" s="502"/>
      <c r="G12" s="502"/>
      <c r="H12" s="502"/>
      <c r="I12" s="502"/>
      <c r="J12" s="502"/>
      <c r="K12" s="502"/>
      <c r="L12" s="502"/>
      <c r="M12" s="502"/>
      <c r="N12" s="503"/>
      <c r="O12" s="504"/>
    </row>
    <row r="13" spans="1:15" s="493" customFormat="1" ht="18" customHeight="1">
      <c r="A13" s="499"/>
      <c r="B13" s="500"/>
      <c r="C13" s="500"/>
      <c r="D13" s="500"/>
      <c r="E13" s="501"/>
      <c r="F13" s="502"/>
      <c r="G13" s="502"/>
      <c r="H13" s="502"/>
      <c r="I13" s="502"/>
      <c r="J13" s="502"/>
      <c r="K13" s="502"/>
      <c r="L13" s="502"/>
      <c r="M13" s="502"/>
      <c r="N13" s="503"/>
      <c r="O13" s="504"/>
    </row>
    <row r="14" spans="1:15" s="493" customFormat="1" ht="18" customHeight="1">
      <c r="A14" s="499"/>
      <c r="B14" s="500"/>
      <c r="C14" s="500"/>
      <c r="D14" s="500"/>
      <c r="E14" s="501"/>
      <c r="F14" s="502"/>
      <c r="G14" s="502"/>
      <c r="H14" s="502"/>
      <c r="I14" s="502"/>
      <c r="J14" s="502"/>
      <c r="K14" s="502"/>
      <c r="L14" s="502"/>
      <c r="M14" s="502"/>
      <c r="N14" s="503"/>
      <c r="O14" s="504"/>
    </row>
    <row r="15" spans="1:15" s="493" customFormat="1" ht="18" customHeight="1">
      <c r="A15" s="499"/>
      <c r="B15" s="500"/>
      <c r="C15" s="500"/>
      <c r="D15" s="500"/>
      <c r="E15" s="501"/>
      <c r="F15" s="502"/>
      <c r="G15" s="502"/>
      <c r="H15" s="502"/>
      <c r="I15" s="502"/>
      <c r="J15" s="502"/>
      <c r="K15" s="502"/>
      <c r="L15" s="502"/>
      <c r="M15" s="502"/>
      <c r="N15" s="503"/>
      <c r="O15" s="504"/>
    </row>
    <row r="16" spans="1:15" s="493" customFormat="1" ht="19.5" customHeight="1">
      <c r="A16" s="505"/>
      <c r="B16" s="506" t="s">
        <v>638</v>
      </c>
      <c r="C16" s="507"/>
      <c r="D16" s="507"/>
      <c r="E16" s="507"/>
      <c r="F16" s="507"/>
      <c r="G16" s="507"/>
      <c r="H16" s="507"/>
      <c r="I16" s="507"/>
      <c r="J16" s="507"/>
      <c r="K16" s="508"/>
      <c r="L16" s="508"/>
      <c r="M16" s="508"/>
      <c r="N16" s="509"/>
      <c r="O16" s="510"/>
    </row>
    <row r="17" spans="1:15" s="493" customFormat="1" ht="18.75">
      <c r="A17" s="783" t="s">
        <v>663</v>
      </c>
      <c r="B17" s="778"/>
      <c r="C17" s="778"/>
      <c r="D17" s="511"/>
      <c r="E17" s="512">
        <f>F17+G17+H17+I17+J17</f>
        <v>0</v>
      </c>
      <c r="F17" s="512">
        <f>SUM(F12:F16)</f>
        <v>0</v>
      </c>
      <c r="G17" s="512">
        <f>SUM(G12:G16)</f>
        <v>0</v>
      </c>
      <c r="H17" s="512">
        <f>SUM(H12:H16)</f>
        <v>0</v>
      </c>
      <c r="I17" s="512">
        <f>SUM(I12:I16)</f>
        <v>0</v>
      </c>
      <c r="J17" s="512">
        <f>SUM(J12:J16)</f>
        <v>0</v>
      </c>
      <c r="K17" s="513" t="s">
        <v>89</v>
      </c>
      <c r="L17" s="513" t="s">
        <v>89</v>
      </c>
      <c r="M17" s="513" t="s">
        <v>89</v>
      </c>
      <c r="N17" s="514"/>
      <c r="O17" s="515" t="s">
        <v>89</v>
      </c>
    </row>
    <row r="18" spans="1:15" s="493" customFormat="1" ht="18" customHeight="1">
      <c r="A18" s="780" t="s">
        <v>664</v>
      </c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2"/>
    </row>
    <row r="19" spans="1:15" s="493" customFormat="1" ht="17.25" customHeight="1">
      <c r="A19" s="499"/>
      <c r="B19" s="500"/>
      <c r="C19" s="500"/>
      <c r="D19" s="500"/>
      <c r="E19" s="501"/>
      <c r="F19" s="502"/>
      <c r="G19" s="502"/>
      <c r="H19" s="502"/>
      <c r="I19" s="502"/>
      <c r="J19" s="502"/>
      <c r="K19" s="502"/>
      <c r="L19" s="502"/>
      <c r="M19" s="500"/>
      <c r="N19" s="516"/>
      <c r="O19" s="504"/>
    </row>
    <row r="20" spans="1:15" s="493" customFormat="1" ht="17.25" customHeight="1">
      <c r="A20" s="499"/>
      <c r="B20" s="500"/>
      <c r="C20" s="500"/>
      <c r="D20" s="500"/>
      <c r="E20" s="501"/>
      <c r="F20" s="502"/>
      <c r="G20" s="502"/>
      <c r="H20" s="502"/>
      <c r="I20" s="502"/>
      <c r="J20" s="502"/>
      <c r="K20" s="502"/>
      <c r="L20" s="502"/>
      <c r="M20" s="500"/>
      <c r="N20" s="516"/>
      <c r="O20" s="504"/>
    </row>
    <row r="21" spans="1:15" s="493" customFormat="1" ht="17.25" customHeight="1">
      <c r="A21" s="499"/>
      <c r="B21" s="500"/>
      <c r="C21" s="500"/>
      <c r="D21" s="500"/>
      <c r="E21" s="501"/>
      <c r="F21" s="502"/>
      <c r="G21" s="502"/>
      <c r="H21" s="502"/>
      <c r="I21" s="502"/>
      <c r="J21" s="502"/>
      <c r="K21" s="502"/>
      <c r="L21" s="502"/>
      <c r="M21" s="500"/>
      <c r="N21" s="516"/>
      <c r="O21" s="504"/>
    </row>
    <row r="22" spans="1:15" s="493" customFormat="1" ht="17.25" customHeight="1">
      <c r="A22" s="499"/>
      <c r="B22" s="500"/>
      <c r="C22" s="500"/>
      <c r="D22" s="500"/>
      <c r="E22" s="501"/>
      <c r="F22" s="502"/>
      <c r="G22" s="502"/>
      <c r="H22" s="502"/>
      <c r="I22" s="502"/>
      <c r="J22" s="502"/>
      <c r="K22" s="502"/>
      <c r="L22" s="502"/>
      <c r="M22" s="500"/>
      <c r="N22" s="516"/>
      <c r="O22" s="504"/>
    </row>
    <row r="23" spans="1:15" s="493" customFormat="1" ht="18.75">
      <c r="A23" s="505"/>
      <c r="B23" s="506" t="s">
        <v>638</v>
      </c>
      <c r="C23" s="507"/>
      <c r="D23" s="507"/>
      <c r="E23" s="507"/>
      <c r="F23" s="507"/>
      <c r="G23" s="507"/>
      <c r="H23" s="507"/>
      <c r="I23" s="507"/>
      <c r="J23" s="507"/>
      <c r="K23" s="508"/>
      <c r="L23" s="508"/>
      <c r="M23" s="508"/>
      <c r="N23" s="509"/>
      <c r="O23" s="510"/>
    </row>
    <row r="24" spans="1:15" s="493" customFormat="1" ht="31.5" customHeight="1">
      <c r="A24" s="783" t="s">
        <v>665</v>
      </c>
      <c r="B24" s="778"/>
      <c r="C24" s="778"/>
      <c r="D24" s="511"/>
      <c r="E24" s="512">
        <f>F24+G24+H24+I24+J24</f>
        <v>0</v>
      </c>
      <c r="F24" s="512">
        <f>SUM(F19:F23)</f>
        <v>0</v>
      </c>
      <c r="G24" s="512">
        <f>SUM(G19:G23)</f>
        <v>0</v>
      </c>
      <c r="H24" s="512">
        <f>SUM(H19:H23)</f>
        <v>0</v>
      </c>
      <c r="I24" s="512">
        <f>SUM(I19:I23)</f>
        <v>0</v>
      </c>
      <c r="J24" s="512">
        <f>SUM(J19:J23)</f>
        <v>0</v>
      </c>
      <c r="K24" s="513"/>
      <c r="L24" s="513"/>
      <c r="M24" s="513"/>
      <c r="N24" s="514"/>
      <c r="O24" s="515"/>
    </row>
    <row r="25" spans="1:15" s="493" customFormat="1" ht="21.75" customHeight="1">
      <c r="A25" s="780" t="s">
        <v>666</v>
      </c>
      <c r="B25" s="781"/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2"/>
    </row>
    <row r="26" spans="1:15" s="493" customFormat="1" ht="59.25" customHeight="1">
      <c r="A26" s="499"/>
      <c r="B26" s="517" t="s">
        <v>740</v>
      </c>
      <c r="C26" s="517"/>
      <c r="D26" s="517" t="s">
        <v>741</v>
      </c>
      <c r="E26" s="501">
        <v>176.9</v>
      </c>
      <c r="F26" s="502"/>
      <c r="G26" s="502"/>
      <c r="H26" s="502">
        <v>176.9</v>
      </c>
      <c r="I26" s="502"/>
      <c r="J26" s="502"/>
      <c r="K26" s="502"/>
      <c r="L26" s="502">
        <v>5</v>
      </c>
      <c r="M26" s="500" t="s">
        <v>742</v>
      </c>
      <c r="N26" s="516"/>
      <c r="O26" s="504"/>
    </row>
    <row r="27" spans="1:15" s="493" customFormat="1" ht="30.75" customHeight="1">
      <c r="A27" s="499"/>
      <c r="B27" s="517"/>
      <c r="C27" s="517"/>
      <c r="D27" s="517"/>
      <c r="E27" s="501"/>
      <c r="F27" s="502"/>
      <c r="G27" s="502"/>
      <c r="H27" s="502"/>
      <c r="I27" s="502"/>
      <c r="J27" s="502"/>
      <c r="K27" s="502"/>
      <c r="L27" s="502"/>
      <c r="M27" s="500"/>
      <c r="N27" s="516"/>
      <c r="O27" s="504"/>
    </row>
    <row r="28" spans="1:15" s="493" customFormat="1" ht="30.75" customHeight="1">
      <c r="A28" s="499"/>
      <c r="B28" s="517"/>
      <c r="C28" s="517"/>
      <c r="D28" s="517"/>
      <c r="E28" s="501"/>
      <c r="F28" s="502"/>
      <c r="G28" s="502"/>
      <c r="H28" s="502"/>
      <c r="I28" s="502"/>
      <c r="J28" s="502"/>
      <c r="K28" s="502"/>
      <c r="L28" s="502"/>
      <c r="M28" s="500"/>
      <c r="N28" s="516"/>
      <c r="O28" s="504"/>
    </row>
    <row r="29" spans="1:15" s="493" customFormat="1" ht="30.75" customHeight="1">
      <c r="A29" s="499"/>
      <c r="B29" s="517"/>
      <c r="C29" s="517"/>
      <c r="D29" s="517"/>
      <c r="E29" s="501"/>
      <c r="F29" s="502"/>
      <c r="G29" s="502"/>
      <c r="H29" s="502"/>
      <c r="I29" s="502"/>
      <c r="J29" s="502"/>
      <c r="K29" s="502"/>
      <c r="L29" s="502"/>
      <c r="M29" s="500"/>
      <c r="N29" s="516"/>
      <c r="O29" s="504"/>
    </row>
    <row r="30" spans="1:15" s="493" customFormat="1" ht="24" customHeight="1">
      <c r="A30" s="505"/>
      <c r="B30" s="506" t="s">
        <v>638</v>
      </c>
      <c r="C30" s="507"/>
      <c r="D30" s="507"/>
      <c r="E30" s="507"/>
      <c r="F30" s="507"/>
      <c r="G30" s="507"/>
      <c r="H30" s="507"/>
      <c r="I30" s="507"/>
      <c r="J30" s="507"/>
      <c r="K30" s="508"/>
      <c r="L30" s="508"/>
      <c r="M30" s="508"/>
      <c r="N30" s="509"/>
      <c r="O30" s="510"/>
    </row>
    <row r="31" spans="1:15" s="493" customFormat="1" ht="33" customHeight="1">
      <c r="A31" s="783" t="s">
        <v>667</v>
      </c>
      <c r="B31" s="778"/>
      <c r="C31" s="778"/>
      <c r="D31" s="511"/>
      <c r="E31" s="512">
        <f>F31+G31+H31+I31+J31</f>
        <v>176.9</v>
      </c>
      <c r="F31" s="512">
        <f>SUM(F26:F30)</f>
        <v>0</v>
      </c>
      <c r="G31" s="512">
        <f>SUM(G26:G30)</f>
        <v>0</v>
      </c>
      <c r="H31" s="512">
        <f>SUM(H26:H30)</f>
        <v>176.9</v>
      </c>
      <c r="I31" s="512">
        <f>SUM(I26:I30)</f>
        <v>0</v>
      </c>
      <c r="J31" s="512">
        <f>SUM(J26:J30)</f>
        <v>0</v>
      </c>
      <c r="K31" s="513"/>
      <c r="L31" s="513"/>
      <c r="M31" s="513"/>
      <c r="N31" s="514"/>
      <c r="O31" s="515"/>
    </row>
    <row r="32" spans="1:15" s="493" customFormat="1" ht="22.5" customHeight="1">
      <c r="A32" s="780" t="s">
        <v>668</v>
      </c>
      <c r="B32" s="781"/>
      <c r="C32" s="781"/>
      <c r="D32" s="781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2"/>
    </row>
    <row r="33" spans="1:15" s="493" customFormat="1" ht="37.5">
      <c r="A33" s="499"/>
      <c r="B33" s="659" t="s">
        <v>735</v>
      </c>
      <c r="C33" s="517"/>
      <c r="D33" s="517" t="s">
        <v>739</v>
      </c>
      <c r="E33" s="501">
        <v>0</v>
      </c>
      <c r="F33" s="502"/>
      <c r="G33" s="502"/>
      <c r="H33" s="502"/>
      <c r="I33" s="502"/>
      <c r="J33" s="502"/>
      <c r="K33" s="502"/>
      <c r="L33" s="502"/>
      <c r="M33" s="500"/>
      <c r="N33" s="516"/>
      <c r="O33" s="504"/>
    </row>
    <row r="34" spans="1:15" s="493" customFormat="1" ht="18.75">
      <c r="A34" s="499"/>
      <c r="B34" s="517"/>
      <c r="C34" s="517"/>
      <c r="D34" s="517"/>
      <c r="E34" s="501"/>
      <c r="F34" s="502"/>
      <c r="G34" s="502"/>
      <c r="H34" s="502"/>
      <c r="I34" s="502"/>
      <c r="J34" s="502"/>
      <c r="K34" s="502"/>
      <c r="L34" s="502"/>
      <c r="M34" s="500"/>
      <c r="N34" s="516"/>
      <c r="O34" s="504"/>
    </row>
    <row r="35" spans="1:15" s="493" customFormat="1" ht="18.75">
      <c r="A35" s="499"/>
      <c r="B35" s="517"/>
      <c r="C35" s="517"/>
      <c r="D35" s="517"/>
      <c r="E35" s="501"/>
      <c r="F35" s="502"/>
      <c r="G35" s="502"/>
      <c r="H35" s="502"/>
      <c r="I35" s="502"/>
      <c r="J35" s="502"/>
      <c r="K35" s="502"/>
      <c r="L35" s="502"/>
      <c r="M35" s="500"/>
      <c r="N35" s="516"/>
      <c r="O35" s="504"/>
    </row>
    <row r="36" spans="1:15" s="493" customFormat="1" ht="18.75">
      <c r="A36" s="499"/>
      <c r="B36" s="517"/>
      <c r="C36" s="517"/>
      <c r="D36" s="517"/>
      <c r="E36" s="501"/>
      <c r="F36" s="502"/>
      <c r="G36" s="502"/>
      <c r="H36" s="502"/>
      <c r="I36" s="502"/>
      <c r="J36" s="502"/>
      <c r="K36" s="502"/>
      <c r="L36" s="502"/>
      <c r="M36" s="500"/>
      <c r="N36" s="516"/>
      <c r="O36" s="504"/>
    </row>
    <row r="37" spans="1:15" s="493" customFormat="1" ht="19.5" customHeight="1">
      <c r="A37" s="505"/>
      <c r="B37" s="506" t="s">
        <v>638</v>
      </c>
      <c r="C37" s="507"/>
      <c r="D37" s="518"/>
      <c r="E37" s="507"/>
      <c r="F37" s="507"/>
      <c r="G37" s="507"/>
      <c r="H37" s="507"/>
      <c r="I37" s="507"/>
      <c r="J37" s="507"/>
      <c r="K37" s="519"/>
      <c r="L37" s="519"/>
      <c r="M37" s="519"/>
      <c r="N37" s="520"/>
      <c r="O37" s="521"/>
    </row>
    <row r="38" spans="1:15" s="493" customFormat="1" ht="18" customHeight="1">
      <c r="A38" s="522"/>
      <c r="B38" s="778" t="s">
        <v>669</v>
      </c>
      <c r="C38" s="778"/>
      <c r="D38" s="523"/>
      <c r="E38" s="512">
        <f>F38+G38+H38+I38+J38</f>
        <v>0</v>
      </c>
      <c r="F38" s="512">
        <f>SUM(F33:F37)</f>
        <v>0</v>
      </c>
      <c r="G38" s="512">
        <f>SUM(G33:G37)</f>
        <v>0</v>
      </c>
      <c r="H38" s="512">
        <f>SUM(H33:H37)</f>
        <v>0</v>
      </c>
      <c r="I38" s="512">
        <f>SUM(I33:I37)</f>
        <v>0</v>
      </c>
      <c r="J38" s="512">
        <f>SUM(J33:J37)</f>
        <v>0</v>
      </c>
      <c r="K38" s="524"/>
      <c r="L38" s="524"/>
      <c r="M38" s="524"/>
      <c r="N38" s="525"/>
      <c r="O38" s="526"/>
    </row>
    <row r="39" spans="1:15" s="493" customFormat="1" ht="18" customHeight="1">
      <c r="A39" s="527">
        <v>5</v>
      </c>
      <c r="B39" s="779" t="s">
        <v>670</v>
      </c>
      <c r="C39" s="779"/>
      <c r="D39" s="528"/>
      <c r="E39" s="529">
        <f aca="true" t="shared" si="0" ref="E39:J39">E17+E24+E31+E38</f>
        <v>176.9</v>
      </c>
      <c r="F39" s="529">
        <f t="shared" si="0"/>
        <v>0</v>
      </c>
      <c r="G39" s="529">
        <f t="shared" si="0"/>
        <v>0</v>
      </c>
      <c r="H39" s="529">
        <f t="shared" si="0"/>
        <v>176.9</v>
      </c>
      <c r="I39" s="529">
        <f t="shared" si="0"/>
        <v>0</v>
      </c>
      <c r="J39" s="529">
        <f t="shared" si="0"/>
        <v>0</v>
      </c>
      <c r="K39" s="524"/>
      <c r="L39" s="524"/>
      <c r="M39" s="524"/>
      <c r="N39" s="525"/>
      <c r="O39" s="526"/>
    </row>
    <row r="40" spans="1:12" s="493" customFormat="1" ht="18" customHeight="1">
      <c r="A40" s="530"/>
      <c r="B40" s="530"/>
      <c r="C40" s="530"/>
      <c r="D40" s="530"/>
      <c r="E40" s="530"/>
      <c r="F40" s="531"/>
      <c r="G40" s="531"/>
      <c r="H40" s="531"/>
      <c r="I40" s="531"/>
      <c r="J40" s="531"/>
      <c r="K40" s="530"/>
      <c r="L40" s="530"/>
    </row>
    <row r="42" ht="18.75">
      <c r="B42" s="6" t="s">
        <v>72</v>
      </c>
    </row>
  </sheetData>
  <sheetProtection/>
  <mergeCells count="24">
    <mergeCell ref="E7:J7"/>
    <mergeCell ref="E8:E9"/>
    <mergeCell ref="F8:J8"/>
    <mergeCell ref="A3:O3"/>
    <mergeCell ref="A2:I2"/>
    <mergeCell ref="A4:O4"/>
    <mergeCell ref="B38:C38"/>
    <mergeCell ref="B39:C39"/>
    <mergeCell ref="A32:O32"/>
    <mergeCell ref="A17:C17"/>
    <mergeCell ref="A24:C24"/>
    <mergeCell ref="A31:C31"/>
    <mergeCell ref="A25:O25"/>
    <mergeCell ref="A18:O18"/>
    <mergeCell ref="A11:O11"/>
    <mergeCell ref="A6:A9"/>
    <mergeCell ref="M6:M9"/>
    <mergeCell ref="O6:O9"/>
    <mergeCell ref="B6:B9"/>
    <mergeCell ref="C6:C9"/>
    <mergeCell ref="E6:J6"/>
    <mergeCell ref="N6:N9"/>
    <mergeCell ref="D6:D9"/>
    <mergeCell ref="K6:L8"/>
  </mergeCells>
  <dataValidations count="2">
    <dataValidation type="decimal" allowBlank="1" showInputMessage="1" showErrorMessage="1" sqref="F26:L29 F33:I36 K33:L36 F19:L22 F12:N15">
      <formula1>-999999999999999000000000</formula1>
      <formula2>9.99999999999999E+23</formula2>
    </dataValidation>
    <dataValidation type="textLength" allowBlank="1" showInputMessage="1" showErrorMessage="1" sqref="J33:J36 B33:D36 M33:O36 B19:D22 M19:O22 B12:D15 O12:O15 B26:D29 M26:O29">
      <formula1>0</formula1>
      <formula2>150</formula2>
    </dataValidation>
  </dataValidations>
  <printOptions/>
  <pageMargins left="0.3937007874015748" right="0.3937007874015748" top="0.4161458333333333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45"/>
    <pageSetUpPr fitToPage="1"/>
  </sheetPr>
  <dimension ref="A1:N59"/>
  <sheetViews>
    <sheetView zoomScalePageLayoutView="0" workbookViewId="0" topLeftCell="H1">
      <selection activeCell="S49" sqref="S49"/>
    </sheetView>
  </sheetViews>
  <sheetFormatPr defaultColWidth="10.25390625" defaultRowHeight="12.75"/>
  <cols>
    <col min="1" max="1" width="6.625" style="3" customWidth="1"/>
    <col min="2" max="2" width="40.375" style="6" customWidth="1"/>
    <col min="3" max="3" width="11.00390625" style="6" hidden="1" customWidth="1"/>
    <col min="4" max="4" width="12.625" style="6" customWidth="1"/>
    <col min="5" max="6" width="11.75390625" style="6" customWidth="1"/>
    <col min="7" max="7" width="12.625" style="6" customWidth="1"/>
    <col min="8" max="9" width="11.75390625" style="6" customWidth="1"/>
    <col min="10" max="10" width="12.25390625" style="6" customWidth="1"/>
    <col min="11" max="12" width="11.75390625" style="6" customWidth="1"/>
    <col min="13" max="14" width="12.625" style="6" customWidth="1"/>
    <col min="15" max="16384" width="10.25390625" style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93" t="s">
        <v>441</v>
      </c>
      <c r="N1" s="793"/>
    </row>
    <row r="2" spans="1:14" ht="15.75">
      <c r="A2" s="795" t="s">
        <v>447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</row>
    <row r="3" spans="1:14" ht="16.5" thickBot="1">
      <c r="A3" s="4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794" t="s">
        <v>448</v>
      </c>
      <c r="N3" s="794"/>
    </row>
    <row r="4" spans="1:14" ht="29.25" customHeight="1">
      <c r="A4" s="801" t="s">
        <v>191</v>
      </c>
      <c r="B4" s="799" t="s">
        <v>346</v>
      </c>
      <c r="C4" s="789" t="s">
        <v>449</v>
      </c>
      <c r="D4" s="796" t="s">
        <v>686</v>
      </c>
      <c r="E4" s="791" t="s">
        <v>377</v>
      </c>
      <c r="F4" s="796"/>
      <c r="G4" s="787" t="s">
        <v>687</v>
      </c>
      <c r="H4" s="791" t="s">
        <v>377</v>
      </c>
      <c r="I4" s="796"/>
      <c r="J4" s="787" t="s">
        <v>688</v>
      </c>
      <c r="K4" s="791" t="s">
        <v>377</v>
      </c>
      <c r="L4" s="792"/>
      <c r="M4" s="801" t="s">
        <v>427</v>
      </c>
      <c r="N4" s="803"/>
    </row>
    <row r="5" spans="1:14" ht="34.5" customHeight="1" thickBot="1">
      <c r="A5" s="802"/>
      <c r="B5" s="800"/>
      <c r="C5" s="790"/>
      <c r="D5" s="797"/>
      <c r="E5" s="595" t="s">
        <v>692</v>
      </c>
      <c r="F5" s="595" t="s">
        <v>693</v>
      </c>
      <c r="G5" s="788"/>
      <c r="H5" s="595" t="s">
        <v>692</v>
      </c>
      <c r="I5" s="595" t="s">
        <v>693</v>
      </c>
      <c r="J5" s="798"/>
      <c r="K5" s="595" t="s">
        <v>692</v>
      </c>
      <c r="L5" s="598" t="s">
        <v>693</v>
      </c>
      <c r="M5" s="599" t="s">
        <v>689</v>
      </c>
      <c r="N5" s="600" t="s">
        <v>690</v>
      </c>
    </row>
    <row r="6" spans="1:14" ht="15.75" customHeight="1" thickBot="1">
      <c r="A6" s="302">
        <v>1</v>
      </c>
      <c r="B6" s="303">
        <f>A6+1</f>
        <v>2</v>
      </c>
      <c r="C6" s="304">
        <v>3</v>
      </c>
      <c r="D6" s="305">
        <v>4</v>
      </c>
      <c r="E6" s="305">
        <v>5</v>
      </c>
      <c r="F6" s="305">
        <v>6</v>
      </c>
      <c r="G6" s="306">
        <v>7</v>
      </c>
      <c r="H6" s="559">
        <v>8</v>
      </c>
      <c r="I6" s="559">
        <v>9</v>
      </c>
      <c r="J6" s="577">
        <v>10</v>
      </c>
      <c r="K6" s="568">
        <v>11</v>
      </c>
      <c r="L6" s="594">
        <v>12</v>
      </c>
      <c r="M6" s="307">
        <v>13</v>
      </c>
      <c r="N6" s="308">
        <v>14</v>
      </c>
    </row>
    <row r="7" spans="1:14" ht="17.25" customHeight="1">
      <c r="A7" s="596" t="s">
        <v>347</v>
      </c>
      <c r="B7" s="597" t="s">
        <v>591</v>
      </c>
      <c r="C7" s="296" t="s">
        <v>450</v>
      </c>
      <c r="D7" s="668">
        <f>D18</f>
        <v>397420.8</v>
      </c>
      <c r="E7" s="668">
        <f aca="true" t="shared" si="0" ref="E7:L7">E18</f>
        <v>210051.1</v>
      </c>
      <c r="F7" s="668">
        <f t="shared" si="0"/>
        <v>187369.7</v>
      </c>
      <c r="G7" s="668">
        <f t="shared" si="0"/>
        <v>371085</v>
      </c>
      <c r="H7" s="668">
        <f t="shared" si="0"/>
        <v>194587.25</v>
      </c>
      <c r="I7" s="668">
        <f t="shared" si="0"/>
        <v>176497.75</v>
      </c>
      <c r="J7" s="668">
        <f t="shared" si="0"/>
        <v>742813.9800000001</v>
      </c>
      <c r="K7" s="668">
        <f t="shared" si="0"/>
        <v>376221.48</v>
      </c>
      <c r="L7" s="668">
        <f t="shared" si="0"/>
        <v>366592.5</v>
      </c>
      <c r="M7" s="586">
        <f>J7/D7*100</f>
        <v>186.90868218271416</v>
      </c>
      <c r="N7" s="587">
        <f>J7/G7*100</f>
        <v>200.1735397550427</v>
      </c>
    </row>
    <row r="8" spans="1:14" ht="49.5" customHeight="1">
      <c r="A8" s="265" t="s">
        <v>348</v>
      </c>
      <c r="B8" s="284" t="s">
        <v>675</v>
      </c>
      <c r="C8" s="296" t="s">
        <v>450</v>
      </c>
      <c r="D8" s="669"/>
      <c r="E8" s="669"/>
      <c r="F8" s="669"/>
      <c r="G8" s="266"/>
      <c r="H8" s="266"/>
      <c r="I8" s="266"/>
      <c r="J8" s="266"/>
      <c r="K8" s="264"/>
      <c r="L8" s="579"/>
      <c r="M8" s="281"/>
      <c r="N8" s="280"/>
    </row>
    <row r="9" spans="1:14" ht="15" hidden="1">
      <c r="A9" s="263"/>
      <c r="B9" s="290"/>
      <c r="C9" s="298"/>
      <c r="D9" s="670"/>
      <c r="E9" s="670"/>
      <c r="F9" s="670"/>
      <c r="G9" s="291"/>
      <c r="H9" s="291"/>
      <c r="I9" s="291"/>
      <c r="J9" s="291"/>
      <c r="K9" s="291"/>
      <c r="L9" s="580"/>
      <c r="M9" s="281"/>
      <c r="N9" s="280"/>
    </row>
    <row r="10" spans="1:14" ht="15">
      <c r="A10" s="263" t="s">
        <v>349</v>
      </c>
      <c r="B10" s="408" t="s">
        <v>592</v>
      </c>
      <c r="C10" s="296" t="s">
        <v>450</v>
      </c>
      <c r="D10" s="670"/>
      <c r="E10" s="670"/>
      <c r="F10" s="670"/>
      <c r="G10" s="291"/>
      <c r="H10" s="291"/>
      <c r="I10" s="291"/>
      <c r="J10" s="291"/>
      <c r="K10" s="291"/>
      <c r="L10" s="580"/>
      <c r="M10" s="281"/>
      <c r="N10" s="280"/>
    </row>
    <row r="11" spans="1:14" ht="15">
      <c r="A11" s="265" t="s">
        <v>350</v>
      </c>
      <c r="B11" s="282" t="s">
        <v>596</v>
      </c>
      <c r="C11" s="296" t="s">
        <v>450</v>
      </c>
      <c r="D11" s="669"/>
      <c r="E11" s="669"/>
      <c r="F11" s="669"/>
      <c r="G11" s="266"/>
      <c r="H11" s="266"/>
      <c r="I11" s="266"/>
      <c r="J11" s="266"/>
      <c r="K11" s="264"/>
      <c r="L11" s="579"/>
      <c r="M11" s="281"/>
      <c r="N11" s="280"/>
    </row>
    <row r="12" spans="1:14" ht="15">
      <c r="A12" s="265"/>
      <c r="B12" s="283" t="s">
        <v>593</v>
      </c>
      <c r="C12" s="297" t="s">
        <v>445</v>
      </c>
      <c r="D12" s="669"/>
      <c r="E12" s="669"/>
      <c r="F12" s="669"/>
      <c r="G12" s="266"/>
      <c r="H12" s="266"/>
      <c r="I12" s="266"/>
      <c r="J12" s="266"/>
      <c r="K12" s="264"/>
      <c r="L12" s="579"/>
      <c r="M12" s="281"/>
      <c r="N12" s="280"/>
    </row>
    <row r="13" spans="1:14" ht="15.75" thickBot="1">
      <c r="A13" s="309"/>
      <c r="B13" s="310"/>
      <c r="C13" s="311"/>
      <c r="D13" s="671"/>
      <c r="E13" s="671"/>
      <c r="F13" s="671"/>
      <c r="G13" s="312"/>
      <c r="H13" s="312"/>
      <c r="I13" s="312"/>
      <c r="J13" s="312"/>
      <c r="K13" s="578"/>
      <c r="L13" s="581"/>
      <c r="M13" s="313"/>
      <c r="N13" s="314"/>
    </row>
    <row r="14" spans="1:14" ht="15">
      <c r="A14" s="292" t="s">
        <v>353</v>
      </c>
      <c r="B14" s="409" t="s">
        <v>594</v>
      </c>
      <c r="C14" s="299" t="s">
        <v>450</v>
      </c>
      <c r="D14" s="672"/>
      <c r="E14" s="672"/>
      <c r="F14" s="672"/>
      <c r="G14" s="293"/>
      <c r="H14" s="293"/>
      <c r="I14" s="293"/>
      <c r="J14" s="293"/>
      <c r="K14" s="293"/>
      <c r="L14" s="582"/>
      <c r="M14" s="294"/>
      <c r="N14" s="295"/>
    </row>
    <row r="15" spans="1:14" ht="15">
      <c r="A15" s="267" t="s">
        <v>354</v>
      </c>
      <c r="B15" s="285" t="s">
        <v>595</v>
      </c>
      <c r="C15" s="299" t="s">
        <v>450</v>
      </c>
      <c r="D15" s="673"/>
      <c r="E15" s="673"/>
      <c r="F15" s="673"/>
      <c r="G15" s="268"/>
      <c r="H15" s="268"/>
      <c r="I15" s="268"/>
      <c r="J15" s="269"/>
      <c r="K15" s="269"/>
      <c r="L15" s="583"/>
      <c r="M15" s="270"/>
      <c r="N15" s="271"/>
    </row>
    <row r="16" spans="1:14" ht="15.75" thickBot="1">
      <c r="A16" s="267"/>
      <c r="B16" s="286" t="s">
        <v>426</v>
      </c>
      <c r="C16" s="300" t="s">
        <v>445</v>
      </c>
      <c r="D16" s="674"/>
      <c r="E16" s="674"/>
      <c r="F16" s="674"/>
      <c r="G16" s="279"/>
      <c r="H16" s="279"/>
      <c r="I16" s="279"/>
      <c r="J16" s="279"/>
      <c r="K16" s="279"/>
      <c r="L16" s="584"/>
      <c r="M16" s="270"/>
      <c r="N16" s="271"/>
    </row>
    <row r="17" spans="1:14" ht="13.5" customHeight="1" hidden="1" thickBot="1">
      <c r="A17" s="272"/>
      <c r="B17" s="287"/>
      <c r="C17" s="301"/>
      <c r="D17" s="675"/>
      <c r="E17" s="675"/>
      <c r="F17" s="675"/>
      <c r="G17" s="275"/>
      <c r="H17" s="275"/>
      <c r="I17" s="275"/>
      <c r="J17" s="274"/>
      <c r="K17" s="274"/>
      <c r="L17" s="585"/>
      <c r="M17" s="273"/>
      <c r="N17" s="276"/>
    </row>
    <row r="18" spans="1:14" ht="15">
      <c r="A18" s="414" t="s">
        <v>360</v>
      </c>
      <c r="B18" s="415" t="s">
        <v>597</v>
      </c>
      <c r="C18" s="411" t="s">
        <v>450</v>
      </c>
      <c r="D18" s="676">
        <f aca="true" t="shared" si="1" ref="D18:L18">D27+D28</f>
        <v>397420.8</v>
      </c>
      <c r="E18" s="676">
        <f t="shared" si="1"/>
        <v>210051.1</v>
      </c>
      <c r="F18" s="676">
        <f t="shared" si="1"/>
        <v>187369.7</v>
      </c>
      <c r="G18" s="676">
        <f t="shared" si="1"/>
        <v>371085</v>
      </c>
      <c r="H18" s="676">
        <f t="shared" si="1"/>
        <v>194587.25</v>
      </c>
      <c r="I18" s="676">
        <f t="shared" si="1"/>
        <v>176497.75</v>
      </c>
      <c r="J18" s="676">
        <f t="shared" si="1"/>
        <v>742813.9800000001</v>
      </c>
      <c r="K18" s="676">
        <f t="shared" si="1"/>
        <v>376221.48</v>
      </c>
      <c r="L18" s="676">
        <f t="shared" si="1"/>
        <v>366592.5</v>
      </c>
      <c r="M18" s="586">
        <f>J18/D18*100</f>
        <v>186.90868218271416</v>
      </c>
      <c r="N18" s="587">
        <f>J18/G18*100</f>
        <v>200.1735397550427</v>
      </c>
    </row>
    <row r="19" spans="1:14" ht="15" customHeight="1">
      <c r="A19" s="260"/>
      <c r="B19" s="416" t="s">
        <v>420</v>
      </c>
      <c r="C19" s="412"/>
      <c r="D19" s="677"/>
      <c r="E19" s="677"/>
      <c r="F19" s="677"/>
      <c r="G19" s="261"/>
      <c r="H19" s="560"/>
      <c r="I19" s="560"/>
      <c r="J19" s="261"/>
      <c r="K19" s="261"/>
      <c r="L19" s="569"/>
      <c r="M19" s="588"/>
      <c r="N19" s="288"/>
    </row>
    <row r="20" spans="1:14" ht="16.5" customHeight="1" thickBot="1">
      <c r="A20" s="278" t="s">
        <v>408</v>
      </c>
      <c r="B20" s="417" t="s">
        <v>435</v>
      </c>
      <c r="C20" s="413" t="s">
        <v>450</v>
      </c>
      <c r="D20" s="678"/>
      <c r="E20" s="678"/>
      <c r="F20" s="678"/>
      <c r="G20" s="262"/>
      <c r="H20" s="561"/>
      <c r="I20" s="561"/>
      <c r="J20" s="262"/>
      <c r="K20" s="262"/>
      <c r="L20" s="570"/>
      <c r="M20" s="588"/>
      <c r="N20" s="288"/>
    </row>
    <row r="21" spans="1:14" ht="15" customHeight="1">
      <c r="A21" s="278" t="s">
        <v>382</v>
      </c>
      <c r="B21" s="418" t="s">
        <v>436</v>
      </c>
      <c r="C21" s="413" t="s">
        <v>450</v>
      </c>
      <c r="D21" s="678">
        <f aca="true" t="shared" si="2" ref="D21:L21">D18</f>
        <v>397420.8</v>
      </c>
      <c r="E21" s="678">
        <f t="shared" si="2"/>
        <v>210051.1</v>
      </c>
      <c r="F21" s="678">
        <f t="shared" si="2"/>
        <v>187369.7</v>
      </c>
      <c r="G21" s="678">
        <f t="shared" si="2"/>
        <v>371085</v>
      </c>
      <c r="H21" s="678">
        <f t="shared" si="2"/>
        <v>194587.25</v>
      </c>
      <c r="I21" s="678">
        <f t="shared" si="2"/>
        <v>176497.75</v>
      </c>
      <c r="J21" s="698">
        <f t="shared" si="2"/>
        <v>742813.9800000001</v>
      </c>
      <c r="K21" s="698">
        <f t="shared" si="2"/>
        <v>376221.48</v>
      </c>
      <c r="L21" s="698">
        <f t="shared" si="2"/>
        <v>366592.5</v>
      </c>
      <c r="M21" s="586">
        <f>J21/D21*100</f>
        <v>186.90868218271416</v>
      </c>
      <c r="N21" s="587">
        <f>J21/G21*100</f>
        <v>200.1735397550427</v>
      </c>
    </row>
    <row r="22" spans="1:14" ht="15" customHeight="1" thickBot="1">
      <c r="A22" s="422"/>
      <c r="B22" s="419" t="s">
        <v>420</v>
      </c>
      <c r="C22" s="660"/>
      <c r="D22" s="678"/>
      <c r="E22" s="678"/>
      <c r="F22" s="678"/>
      <c r="G22" s="262"/>
      <c r="H22" s="561"/>
      <c r="I22" s="561"/>
      <c r="J22" s="698"/>
      <c r="K22" s="698"/>
      <c r="L22" s="699"/>
      <c r="M22" s="588"/>
      <c r="N22" s="288"/>
    </row>
    <row r="23" spans="1:14" ht="15" customHeight="1">
      <c r="A23" s="422" t="s">
        <v>453</v>
      </c>
      <c r="B23" s="420" t="s">
        <v>451</v>
      </c>
      <c r="C23" s="410"/>
      <c r="D23" s="679">
        <f aca="true" t="shared" si="3" ref="D23:I23">D21</f>
        <v>397420.8</v>
      </c>
      <c r="E23" s="679">
        <f t="shared" si="3"/>
        <v>210051.1</v>
      </c>
      <c r="F23" s="679">
        <f t="shared" si="3"/>
        <v>187369.7</v>
      </c>
      <c r="G23" s="679">
        <f t="shared" si="3"/>
        <v>371085</v>
      </c>
      <c r="H23" s="679">
        <f t="shared" si="3"/>
        <v>194587.25</v>
      </c>
      <c r="I23" s="679">
        <f t="shared" si="3"/>
        <v>176497.75</v>
      </c>
      <c r="J23" s="700">
        <f>J29+J27</f>
        <v>630763.9800000001</v>
      </c>
      <c r="K23" s="700">
        <f>K29+K27</f>
        <v>316309.98</v>
      </c>
      <c r="L23" s="700">
        <f>L29+L27</f>
        <v>314454</v>
      </c>
      <c r="M23" s="586">
        <f>J23/D23*100</f>
        <v>158.71438535678055</v>
      </c>
      <c r="N23" s="587">
        <f>J23/G23*100</f>
        <v>169.97830146731883</v>
      </c>
    </row>
    <row r="24" spans="1:14" ht="15">
      <c r="A24" s="318" t="s">
        <v>454</v>
      </c>
      <c r="B24" s="421" t="s">
        <v>456</v>
      </c>
      <c r="C24" s="661"/>
      <c r="D24" s="680"/>
      <c r="E24" s="680"/>
      <c r="F24" s="680"/>
      <c r="G24" s="17"/>
      <c r="H24" s="563"/>
      <c r="I24" s="563"/>
      <c r="J24" s="697">
        <f>J30</f>
        <v>112050</v>
      </c>
      <c r="K24" s="697">
        <f>K30</f>
        <v>59911.5</v>
      </c>
      <c r="L24" s="697">
        <f>L30</f>
        <v>52138.5</v>
      </c>
      <c r="M24" s="590"/>
      <c r="N24" s="18"/>
    </row>
    <row r="25" spans="1:14" ht="15" customHeight="1">
      <c r="A25" s="315" t="s">
        <v>455</v>
      </c>
      <c r="B25" s="420" t="s">
        <v>452</v>
      </c>
      <c r="C25" s="662"/>
      <c r="D25" s="681"/>
      <c r="E25" s="681"/>
      <c r="F25" s="681"/>
      <c r="G25" s="663"/>
      <c r="H25" s="664"/>
      <c r="I25" s="664"/>
      <c r="J25" s="663"/>
      <c r="K25" s="663"/>
      <c r="L25" s="665"/>
      <c r="M25" s="666"/>
      <c r="N25" s="667"/>
    </row>
    <row r="26" spans="1:14" ht="15" customHeight="1" thickBot="1">
      <c r="A26" s="315" t="s">
        <v>598</v>
      </c>
      <c r="B26" s="430" t="s">
        <v>626</v>
      </c>
      <c r="C26" s="431"/>
      <c r="D26" s="679"/>
      <c r="E26" s="679"/>
      <c r="F26" s="679"/>
      <c r="G26" s="316"/>
      <c r="H26" s="562"/>
      <c r="I26" s="562"/>
      <c r="J26" s="316"/>
      <c r="K26" s="316"/>
      <c r="L26" s="571"/>
      <c r="M26" s="589"/>
      <c r="N26" s="317"/>
    </row>
    <row r="27" spans="1:14" ht="26.25" thickBot="1">
      <c r="A27" s="433" t="s">
        <v>362</v>
      </c>
      <c r="B27" s="441" t="s">
        <v>613</v>
      </c>
      <c r="C27" s="447" t="s">
        <v>52</v>
      </c>
      <c r="D27" s="682">
        <f>E27+F27</f>
        <v>246194.8</v>
      </c>
      <c r="E27" s="682">
        <v>134288.1</v>
      </c>
      <c r="F27" s="682">
        <v>111906.7</v>
      </c>
      <c r="G27" s="434">
        <f>H27+I27</f>
        <v>195710.25</v>
      </c>
      <c r="H27" s="564">
        <v>106751</v>
      </c>
      <c r="I27" s="690">
        <v>88959.25</v>
      </c>
      <c r="J27" s="434">
        <f>J28+J29</f>
        <v>457859.32000000007</v>
      </c>
      <c r="K27" s="434">
        <f>K28+K29</f>
        <v>230843.82</v>
      </c>
      <c r="L27" s="434">
        <f>L28+L29</f>
        <v>227015.5</v>
      </c>
      <c r="M27" s="586">
        <f>J27/D27*100</f>
        <v>185.97440725799248</v>
      </c>
      <c r="N27" s="587">
        <f>J27/G27*100</f>
        <v>233.94754234895726</v>
      </c>
    </row>
    <row r="28" spans="1:14" ht="25.5">
      <c r="A28" s="424" t="s">
        <v>366</v>
      </c>
      <c r="B28" s="442" t="s">
        <v>612</v>
      </c>
      <c r="C28" s="448" t="s">
        <v>52</v>
      </c>
      <c r="D28" s="680">
        <v>151226</v>
      </c>
      <c r="E28" s="680">
        <v>75763</v>
      </c>
      <c r="F28" s="680">
        <f>D28-E28</f>
        <v>75463</v>
      </c>
      <c r="G28" s="17">
        <v>175374.75</v>
      </c>
      <c r="H28" s="563">
        <v>87836.25</v>
      </c>
      <c r="I28" s="563">
        <f>G28-H28</f>
        <v>87538.5</v>
      </c>
      <c r="J28" s="453">
        <f>K28+L28</f>
        <v>284954.66000000003</v>
      </c>
      <c r="K28" s="17">
        <f>K29+K30</f>
        <v>145377.66</v>
      </c>
      <c r="L28" s="17">
        <f>L29+L30</f>
        <v>139577</v>
      </c>
      <c r="M28" s="586">
        <f>J28/D28*100</f>
        <v>188.42967479137187</v>
      </c>
      <c r="N28" s="587">
        <f>J28/G28*100</f>
        <v>162.48328793056015</v>
      </c>
    </row>
    <row r="29" spans="1:14" ht="15">
      <c r="A29" s="425" t="s">
        <v>549</v>
      </c>
      <c r="B29" s="443" t="s">
        <v>600</v>
      </c>
      <c r="C29" s="449" t="s">
        <v>445</v>
      </c>
      <c r="D29" s="680">
        <f aca="true" t="shared" si="4" ref="D29:I29">D28</f>
        <v>151226</v>
      </c>
      <c r="E29" s="680">
        <f t="shared" si="4"/>
        <v>75763</v>
      </c>
      <c r="F29" s="680">
        <f t="shared" si="4"/>
        <v>75463</v>
      </c>
      <c r="G29" s="680">
        <f t="shared" si="4"/>
        <v>175374.75</v>
      </c>
      <c r="H29" s="680">
        <f t="shared" si="4"/>
        <v>87836.25</v>
      </c>
      <c r="I29" s="680">
        <f t="shared" si="4"/>
        <v>87538.5</v>
      </c>
      <c r="J29" s="17">
        <f>K29+L29</f>
        <v>172904.66</v>
      </c>
      <c r="K29" s="17">
        <v>85466.16</v>
      </c>
      <c r="L29" s="572">
        <v>87438.5</v>
      </c>
      <c r="M29" s="590"/>
      <c r="N29" s="18"/>
    </row>
    <row r="30" spans="1:14" ht="15">
      <c r="A30" s="425" t="s">
        <v>615</v>
      </c>
      <c r="B30" s="443" t="s">
        <v>601</v>
      </c>
      <c r="C30" s="449" t="s">
        <v>445</v>
      </c>
      <c r="D30" s="683">
        <v>0</v>
      </c>
      <c r="E30" s="683">
        <v>0</v>
      </c>
      <c r="F30" s="683">
        <v>0</v>
      </c>
      <c r="G30" s="683">
        <v>0</v>
      </c>
      <c r="H30" s="683">
        <v>0</v>
      </c>
      <c r="I30" s="683">
        <v>0</v>
      </c>
      <c r="J30" s="432">
        <v>112050</v>
      </c>
      <c r="K30" s="432">
        <v>59911.5</v>
      </c>
      <c r="L30" s="574">
        <f>J30-K30</f>
        <v>52138.5</v>
      </c>
      <c r="M30" s="592"/>
      <c r="N30" s="436"/>
    </row>
    <row r="31" spans="1:14" ht="15">
      <c r="A31" s="425" t="s">
        <v>616</v>
      </c>
      <c r="B31" s="443" t="s">
        <v>602</v>
      </c>
      <c r="C31" s="449" t="s">
        <v>445</v>
      </c>
      <c r="D31" s="680"/>
      <c r="E31" s="680"/>
      <c r="F31" s="680"/>
      <c r="G31" s="17"/>
      <c r="H31" s="563"/>
      <c r="I31" s="563"/>
      <c r="J31" s="17"/>
      <c r="K31" s="17"/>
      <c r="L31" s="572"/>
      <c r="M31" s="590"/>
      <c r="N31" s="18"/>
    </row>
    <row r="32" spans="1:14" ht="15.75" thickBot="1">
      <c r="A32" s="425" t="s">
        <v>617</v>
      </c>
      <c r="B32" s="428" t="s">
        <v>625</v>
      </c>
      <c r="C32" s="449" t="s">
        <v>445</v>
      </c>
      <c r="D32" s="680"/>
      <c r="E32" s="680"/>
      <c r="F32" s="680"/>
      <c r="G32" s="17"/>
      <c r="H32" s="563"/>
      <c r="I32" s="563"/>
      <c r="J32" s="17"/>
      <c r="K32" s="17"/>
      <c r="L32" s="572"/>
      <c r="M32" s="590"/>
      <c r="N32" s="18"/>
    </row>
    <row r="33" spans="1:14" ht="26.25" thickBot="1">
      <c r="A33" s="424" t="s">
        <v>367</v>
      </c>
      <c r="B33" s="442" t="s">
        <v>599</v>
      </c>
      <c r="C33" s="449" t="s">
        <v>445</v>
      </c>
      <c r="D33" s="684">
        <f>D28/D18*100</f>
        <v>38.05185838285263</v>
      </c>
      <c r="E33" s="684">
        <f aca="true" t="shared" si="5" ref="E33:L33">E28/E18*100</f>
        <v>36.06884229599368</v>
      </c>
      <c r="F33" s="684">
        <f t="shared" si="5"/>
        <v>40.27492171893321</v>
      </c>
      <c r="G33" s="684">
        <f t="shared" si="5"/>
        <v>47.2599943409192</v>
      </c>
      <c r="H33" s="684">
        <f t="shared" si="5"/>
        <v>45.139776629763766</v>
      </c>
      <c r="I33" s="684">
        <f t="shared" si="5"/>
        <v>49.59751611564454</v>
      </c>
      <c r="J33" s="684">
        <f>J28/J18*100</f>
        <v>38.361510105127536</v>
      </c>
      <c r="K33" s="684">
        <f t="shared" si="5"/>
        <v>38.64150978301399</v>
      </c>
      <c r="L33" s="684">
        <f t="shared" si="5"/>
        <v>38.07415590880883</v>
      </c>
      <c r="M33" s="586">
        <f>J33/D33*100</f>
        <v>100.81376241643547</v>
      </c>
      <c r="N33" s="587">
        <f>J33/G33*100</f>
        <v>81.17121180421498</v>
      </c>
    </row>
    <row r="34" spans="1:14" ht="15">
      <c r="A34" s="425" t="s">
        <v>554</v>
      </c>
      <c r="B34" s="443" t="s">
        <v>600</v>
      </c>
      <c r="C34" s="449" t="s">
        <v>445</v>
      </c>
      <c r="D34" s="685">
        <f aca="true" t="shared" si="6" ref="D34:L34">D33</f>
        <v>38.05185838285263</v>
      </c>
      <c r="E34" s="685">
        <f t="shared" si="6"/>
        <v>36.06884229599368</v>
      </c>
      <c r="F34" s="685">
        <f t="shared" si="6"/>
        <v>40.27492171893321</v>
      </c>
      <c r="G34" s="685">
        <f t="shared" si="6"/>
        <v>47.2599943409192</v>
      </c>
      <c r="H34" s="685">
        <f t="shared" si="6"/>
        <v>45.139776629763766</v>
      </c>
      <c r="I34" s="685">
        <f t="shared" si="6"/>
        <v>49.59751611564454</v>
      </c>
      <c r="J34" s="685">
        <f t="shared" si="6"/>
        <v>38.361510105127536</v>
      </c>
      <c r="K34" s="685">
        <f t="shared" si="6"/>
        <v>38.64150978301399</v>
      </c>
      <c r="L34" s="685">
        <f t="shared" si="6"/>
        <v>38.07415590880883</v>
      </c>
      <c r="M34" s="586">
        <f>J34/D34*100</f>
        <v>100.81376241643547</v>
      </c>
      <c r="N34" s="587">
        <f>J34/G34*100</f>
        <v>81.17121180421498</v>
      </c>
    </row>
    <row r="35" spans="1:14" ht="15">
      <c r="A35" s="425" t="s">
        <v>555</v>
      </c>
      <c r="B35" s="443" t="s">
        <v>601</v>
      </c>
      <c r="C35" s="449" t="s">
        <v>445</v>
      </c>
      <c r="D35" s="683"/>
      <c r="E35" s="683"/>
      <c r="F35" s="683"/>
      <c r="G35" s="432"/>
      <c r="H35" s="565"/>
      <c r="I35" s="565"/>
      <c r="J35" s="432">
        <v>100</v>
      </c>
      <c r="K35" s="432">
        <v>100</v>
      </c>
      <c r="L35" s="574">
        <v>100</v>
      </c>
      <c r="M35" s="592"/>
      <c r="N35" s="436"/>
    </row>
    <row r="36" spans="1:14" ht="15">
      <c r="A36" s="425" t="s">
        <v>618</v>
      </c>
      <c r="B36" s="443" t="s">
        <v>602</v>
      </c>
      <c r="C36" s="449" t="s">
        <v>445</v>
      </c>
      <c r="D36" s="680"/>
      <c r="E36" s="680"/>
      <c r="F36" s="680"/>
      <c r="G36" s="17"/>
      <c r="H36" s="563"/>
      <c r="I36" s="563"/>
      <c r="J36" s="17"/>
      <c r="K36" s="17"/>
      <c r="L36" s="572"/>
      <c r="M36" s="590"/>
      <c r="N36" s="18"/>
    </row>
    <row r="37" spans="1:14" ht="15.75" thickBot="1">
      <c r="A37" s="454" t="s">
        <v>619</v>
      </c>
      <c r="B37" s="428" t="s">
        <v>627</v>
      </c>
      <c r="C37" s="451" t="s">
        <v>445</v>
      </c>
      <c r="D37" s="686"/>
      <c r="E37" s="686"/>
      <c r="F37" s="686"/>
      <c r="G37" s="439"/>
      <c r="H37" s="566"/>
      <c r="I37" s="566"/>
      <c r="J37" s="439"/>
      <c r="K37" s="439"/>
      <c r="L37" s="575"/>
      <c r="M37" s="593"/>
      <c r="N37" s="440"/>
    </row>
    <row r="38" spans="1:14" ht="29.25" customHeight="1" thickBot="1">
      <c r="A38" s="455" t="s">
        <v>368</v>
      </c>
      <c r="B38" s="456" t="s">
        <v>603</v>
      </c>
      <c r="C38" s="457" t="s">
        <v>614</v>
      </c>
      <c r="D38" s="687">
        <f>D21/D45/11</f>
        <v>2.3713024177188</v>
      </c>
      <c r="E38" s="687">
        <f aca="true" t="shared" si="7" ref="E38:L38">E21/E45/11</f>
        <v>1.2533180982839687</v>
      </c>
      <c r="F38" s="687">
        <f t="shared" si="7"/>
        <v>1.1179843194348313</v>
      </c>
      <c r="G38" s="687">
        <f t="shared" si="7"/>
        <v>2.214163822525597</v>
      </c>
      <c r="H38" s="687">
        <f t="shared" si="7"/>
        <v>1.1610494880546076</v>
      </c>
      <c r="I38" s="687">
        <f t="shared" si="7"/>
        <v>1.0531143344709897</v>
      </c>
      <c r="J38" s="687">
        <f>J23/J45/11</f>
        <v>3.7635980572328704</v>
      </c>
      <c r="K38" s="687">
        <f t="shared" si="7"/>
        <v>2.2448118093510585</v>
      </c>
      <c r="L38" s="687">
        <f t="shared" si="7"/>
        <v>2.18735829017399</v>
      </c>
      <c r="M38" s="586">
        <f>J38/D38*100</f>
        <v>158.71438535678055</v>
      </c>
      <c r="N38" s="587">
        <f>J38/G38*100</f>
        <v>169.97830146731886</v>
      </c>
    </row>
    <row r="39" spans="1:14" ht="27" customHeight="1">
      <c r="A39" s="461" t="s">
        <v>369</v>
      </c>
      <c r="B39" s="462" t="s">
        <v>604</v>
      </c>
      <c r="C39" s="463"/>
      <c r="D39" s="682"/>
      <c r="E39" s="682"/>
      <c r="F39" s="682"/>
      <c r="G39" s="434"/>
      <c r="H39" s="564"/>
      <c r="I39" s="564"/>
      <c r="J39" s="434"/>
      <c r="K39" s="434"/>
      <c r="L39" s="573"/>
      <c r="M39" s="591"/>
      <c r="N39" s="435"/>
    </row>
    <row r="40" spans="1:14" ht="15">
      <c r="A40" s="426" t="s">
        <v>620</v>
      </c>
      <c r="B40" s="452" t="s">
        <v>605</v>
      </c>
      <c r="C40" s="450" t="s">
        <v>445</v>
      </c>
      <c r="D40" s="680"/>
      <c r="E40" s="680"/>
      <c r="F40" s="680"/>
      <c r="G40" s="17"/>
      <c r="H40" s="563"/>
      <c r="I40" s="563"/>
      <c r="J40" s="17"/>
      <c r="K40" s="17"/>
      <c r="L40" s="572"/>
      <c r="M40" s="590"/>
      <c r="N40" s="18"/>
    </row>
    <row r="41" spans="1:14" ht="15">
      <c r="A41" s="426" t="s">
        <v>621</v>
      </c>
      <c r="B41" s="452" t="s">
        <v>606</v>
      </c>
      <c r="C41" s="450" t="s">
        <v>445</v>
      </c>
      <c r="D41" s="680"/>
      <c r="E41" s="680"/>
      <c r="F41" s="680"/>
      <c r="G41" s="17"/>
      <c r="H41" s="563"/>
      <c r="I41" s="563"/>
      <c r="J41" s="17"/>
      <c r="K41" s="17"/>
      <c r="L41" s="572"/>
      <c r="M41" s="590"/>
      <c r="N41" s="18"/>
    </row>
    <row r="42" spans="1:14" ht="25.5">
      <c r="A42" s="426" t="s">
        <v>622</v>
      </c>
      <c r="B42" s="452" t="s">
        <v>607</v>
      </c>
      <c r="C42" s="450" t="s">
        <v>445</v>
      </c>
      <c r="D42" s="680"/>
      <c r="E42" s="680"/>
      <c r="F42" s="680"/>
      <c r="G42" s="17"/>
      <c r="H42" s="563"/>
      <c r="I42" s="563"/>
      <c r="J42" s="17"/>
      <c r="K42" s="17"/>
      <c r="L42" s="572"/>
      <c r="M42" s="590"/>
      <c r="N42" s="18"/>
    </row>
    <row r="43" spans="1:14" ht="26.25" thickBot="1">
      <c r="A43" s="427" t="s">
        <v>623</v>
      </c>
      <c r="B43" s="464" t="s">
        <v>608</v>
      </c>
      <c r="C43" s="465" t="s">
        <v>445</v>
      </c>
      <c r="D43" s="686"/>
      <c r="E43" s="686"/>
      <c r="F43" s="686"/>
      <c r="G43" s="439"/>
      <c r="H43" s="566"/>
      <c r="I43" s="566"/>
      <c r="J43" s="439"/>
      <c r="K43" s="439"/>
      <c r="L43" s="575"/>
      <c r="M43" s="593"/>
      <c r="N43" s="440"/>
    </row>
    <row r="44" spans="1:14" ht="15">
      <c r="A44" s="458"/>
      <c r="B44" s="459" t="s">
        <v>609</v>
      </c>
      <c r="C44" s="460"/>
      <c r="D44" s="688"/>
      <c r="E44" s="688"/>
      <c r="F44" s="688"/>
      <c r="G44" s="453"/>
      <c r="H44" s="567"/>
      <c r="I44" s="567"/>
      <c r="J44" s="453"/>
      <c r="K44" s="453"/>
      <c r="L44" s="576"/>
      <c r="M44" s="691"/>
      <c r="N44" s="692"/>
    </row>
    <row r="45" spans="1:14" ht="25.5">
      <c r="A45" s="437"/>
      <c r="B45" s="444" t="s">
        <v>703</v>
      </c>
      <c r="C45" s="449" t="s">
        <v>523</v>
      </c>
      <c r="D45" s="680">
        <v>15236</v>
      </c>
      <c r="E45" s="680">
        <v>15236</v>
      </c>
      <c r="F45" s="680">
        <v>15236</v>
      </c>
      <c r="G45" s="17">
        <f aca="true" t="shared" si="8" ref="G45:L45">G46+G47</f>
        <v>15236</v>
      </c>
      <c r="H45" s="17">
        <f t="shared" si="8"/>
        <v>15236</v>
      </c>
      <c r="I45" s="17">
        <f t="shared" si="8"/>
        <v>15236</v>
      </c>
      <c r="J45" s="17">
        <f t="shared" si="8"/>
        <v>15236</v>
      </c>
      <c r="K45" s="17">
        <f t="shared" si="8"/>
        <v>15236</v>
      </c>
      <c r="L45" s="563">
        <f t="shared" si="8"/>
        <v>15236</v>
      </c>
      <c r="M45" s="693">
        <f>J45/D45*100</f>
        <v>100</v>
      </c>
      <c r="N45" s="694">
        <f>J45/G45*100</f>
        <v>100</v>
      </c>
    </row>
    <row r="46" spans="1:14" ht="15">
      <c r="A46" s="437"/>
      <c r="B46" s="445" t="s">
        <v>610</v>
      </c>
      <c r="C46" s="449" t="s">
        <v>523</v>
      </c>
      <c r="D46" s="680">
        <v>8555</v>
      </c>
      <c r="E46" s="680">
        <v>8555</v>
      </c>
      <c r="F46" s="680">
        <v>8555</v>
      </c>
      <c r="G46" s="17">
        <v>9925</v>
      </c>
      <c r="H46" s="17">
        <v>9925</v>
      </c>
      <c r="I46" s="17">
        <v>9925</v>
      </c>
      <c r="J46" s="17">
        <v>9925</v>
      </c>
      <c r="K46" s="17">
        <v>9925</v>
      </c>
      <c r="L46" s="563">
        <v>9925</v>
      </c>
      <c r="M46" s="693">
        <f>J46/D46*100</f>
        <v>116.01402688486266</v>
      </c>
      <c r="N46" s="694">
        <f>J46/G46*100</f>
        <v>100</v>
      </c>
    </row>
    <row r="47" spans="1:14" ht="15.75" thickBot="1">
      <c r="A47" s="438"/>
      <c r="B47" s="446" t="s">
        <v>611</v>
      </c>
      <c r="C47" s="451" t="s">
        <v>523</v>
      </c>
      <c r="D47" s="686">
        <v>6681</v>
      </c>
      <c r="E47" s="686">
        <v>6681</v>
      </c>
      <c r="F47" s="686">
        <v>6681</v>
      </c>
      <c r="G47" s="439">
        <v>5311</v>
      </c>
      <c r="H47" s="439">
        <v>5311</v>
      </c>
      <c r="I47" s="439">
        <v>5311</v>
      </c>
      <c r="J47" s="439">
        <v>5311</v>
      </c>
      <c r="K47" s="439">
        <v>5311</v>
      </c>
      <c r="L47" s="566">
        <v>5311</v>
      </c>
      <c r="M47" s="695">
        <f>J47/D47*100</f>
        <v>79.49408771142045</v>
      </c>
      <c r="N47" s="696">
        <f>J47/G47*100</f>
        <v>100</v>
      </c>
    </row>
    <row r="48" spans="3:14" ht="15">
      <c r="C48" s="429"/>
      <c r="D48" s="689"/>
      <c r="E48" s="689"/>
      <c r="F48" s="689"/>
      <c r="G48" s="7"/>
      <c r="H48" s="7"/>
      <c r="I48" s="7"/>
      <c r="J48" s="7"/>
      <c r="K48" s="7"/>
      <c r="L48" s="7"/>
      <c r="M48" s="7"/>
      <c r="N48" s="7"/>
    </row>
    <row r="49" spans="4:14" ht="1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ht="15">
      <c r="B50" s="6" t="s">
        <v>72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4:14" ht="1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4:14" ht="1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4:14" ht="1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4:14" ht="1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4:14" ht="1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4:14" ht="1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4:14" ht="1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4:14" ht="1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4:14" ht="1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</sheetData>
  <sheetProtection/>
  <mergeCells count="13">
    <mergeCell ref="M4:N4"/>
    <mergeCell ref="E4:F4"/>
    <mergeCell ref="H4:I4"/>
    <mergeCell ref="G4:G5"/>
    <mergeCell ref="C4:C5"/>
    <mergeCell ref="K4:L4"/>
    <mergeCell ref="M1:N1"/>
    <mergeCell ref="M3:N3"/>
    <mergeCell ref="A2:N2"/>
    <mergeCell ref="D4:D5"/>
    <mergeCell ref="J4:J5"/>
    <mergeCell ref="B4:B5"/>
    <mergeCell ref="A4:A5"/>
  </mergeCells>
  <printOptions/>
  <pageMargins left="0.7874015748031497" right="0.54" top="0.32" bottom="0.18" header="0.3" footer="0.16"/>
  <pageSetup fitToHeight="1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H34"/>
  <sheetViews>
    <sheetView zoomScalePageLayoutView="0" workbookViewId="0" topLeftCell="A1">
      <selection activeCell="D32" sqref="D32"/>
    </sheetView>
  </sheetViews>
  <sheetFormatPr defaultColWidth="10.25390625" defaultRowHeight="12.75"/>
  <cols>
    <col min="1" max="1" width="4.875" style="9" customWidth="1"/>
    <col min="2" max="2" width="24.75390625" style="6" customWidth="1"/>
    <col min="3" max="3" width="13.25390625" style="1" customWidth="1"/>
    <col min="4" max="4" width="13.375" style="1" customWidth="1"/>
    <col min="5" max="5" width="14.25390625" style="1" customWidth="1"/>
    <col min="6" max="6" width="13.875" style="1" customWidth="1"/>
    <col min="7" max="7" width="13.625" style="1" customWidth="1"/>
    <col min="8" max="8" width="12.375" style="1" customWidth="1"/>
    <col min="9" max="16384" width="10.25390625" style="1" customWidth="1"/>
  </cols>
  <sheetData>
    <row r="1" spans="7:8" ht="15">
      <c r="G1" s="793" t="s">
        <v>442</v>
      </c>
      <c r="H1" s="793"/>
    </row>
    <row r="2" spans="1:8" ht="15">
      <c r="A2" s="812" t="s">
        <v>463</v>
      </c>
      <c r="B2" s="812"/>
      <c r="C2" s="812"/>
      <c r="D2" s="812"/>
      <c r="E2" s="812"/>
      <c r="F2" s="812"/>
      <c r="G2" s="812"/>
      <c r="H2" s="812"/>
    </row>
    <row r="3" spans="1:8" ht="15.75" customHeight="1">
      <c r="A3" s="812"/>
      <c r="B3" s="812"/>
      <c r="C3" s="812"/>
      <c r="D3" s="812"/>
      <c r="E3" s="812"/>
      <c r="F3" s="812"/>
      <c r="G3" s="812"/>
      <c r="H3" s="812"/>
    </row>
    <row r="4" spans="1:3" ht="16.5" customHeight="1" thickBot="1">
      <c r="A4" s="807"/>
      <c r="B4" s="808"/>
      <c r="C4" s="254"/>
    </row>
    <row r="5" spans="1:8" ht="17.25" customHeight="1">
      <c r="A5" s="813" t="s">
        <v>401</v>
      </c>
      <c r="B5" s="815" t="s">
        <v>386</v>
      </c>
      <c r="C5" s="817" t="s">
        <v>24</v>
      </c>
      <c r="D5" s="818" t="s">
        <v>377</v>
      </c>
      <c r="E5" s="818"/>
      <c r="F5" s="818"/>
      <c r="G5" s="818"/>
      <c r="H5" s="819"/>
    </row>
    <row r="6" spans="1:8" ht="17.25" customHeight="1">
      <c r="A6" s="814"/>
      <c r="B6" s="816"/>
      <c r="C6" s="810"/>
      <c r="D6" s="810" t="s">
        <v>20</v>
      </c>
      <c r="E6" s="809" t="s">
        <v>18</v>
      </c>
      <c r="F6" s="809"/>
      <c r="G6" s="810" t="s">
        <v>36</v>
      </c>
      <c r="H6" s="811" t="s">
        <v>25</v>
      </c>
    </row>
    <row r="7" spans="1:8" ht="88.5" customHeight="1">
      <c r="A7" s="814"/>
      <c r="B7" s="816"/>
      <c r="C7" s="810"/>
      <c r="D7" s="810"/>
      <c r="E7" s="289" t="s">
        <v>624</v>
      </c>
      <c r="F7" s="289" t="s">
        <v>19</v>
      </c>
      <c r="G7" s="810"/>
      <c r="H7" s="811"/>
    </row>
    <row r="8" spans="1:8" ht="24.75" customHeight="1">
      <c r="A8" s="814"/>
      <c r="B8" s="816"/>
      <c r="C8" s="382" t="s">
        <v>21</v>
      </c>
      <c r="D8" s="382" t="s">
        <v>21</v>
      </c>
      <c r="E8" s="383" t="s">
        <v>22</v>
      </c>
      <c r="F8" s="383" t="s">
        <v>23</v>
      </c>
      <c r="G8" s="382" t="s">
        <v>21</v>
      </c>
      <c r="H8" s="384" t="s">
        <v>21</v>
      </c>
    </row>
    <row r="9" spans="1:8" ht="15" customHeight="1">
      <c r="A9" s="385">
        <v>1</v>
      </c>
      <c r="B9" s="256">
        <v>2</v>
      </c>
      <c r="C9" s="256">
        <v>3</v>
      </c>
      <c r="D9" s="256">
        <v>4</v>
      </c>
      <c r="E9" s="256">
        <v>5</v>
      </c>
      <c r="F9" s="256">
        <v>6</v>
      </c>
      <c r="G9" s="256">
        <v>7</v>
      </c>
      <c r="H9" s="386">
        <v>8</v>
      </c>
    </row>
    <row r="10" spans="1:8" ht="15" customHeight="1" hidden="1">
      <c r="A10" s="804" t="s">
        <v>709</v>
      </c>
      <c r="B10" s="805"/>
      <c r="C10" s="805"/>
      <c r="D10" s="805"/>
      <c r="E10" s="805"/>
      <c r="F10" s="805"/>
      <c r="G10" s="805"/>
      <c r="H10" s="806"/>
    </row>
    <row r="11" spans="1:8" ht="15" hidden="1">
      <c r="A11" s="387">
        <v>1</v>
      </c>
      <c r="B11" s="389" t="s">
        <v>437</v>
      </c>
      <c r="C11" s="256">
        <f>D11+H11</f>
        <v>72.79</v>
      </c>
      <c r="D11" s="253">
        <v>52.17</v>
      </c>
      <c r="E11" s="253">
        <v>1107.37</v>
      </c>
      <c r="F11" s="253">
        <v>0.0471</v>
      </c>
      <c r="G11" s="253">
        <v>0</v>
      </c>
      <c r="H11" s="257">
        <v>20.62</v>
      </c>
    </row>
    <row r="12" spans="1:8" ht="15" hidden="1">
      <c r="A12" s="387">
        <v>2</v>
      </c>
      <c r="B12" s="389" t="s">
        <v>26</v>
      </c>
      <c r="C12" s="255"/>
      <c r="D12" s="253"/>
      <c r="E12" s="253"/>
      <c r="F12" s="253"/>
      <c r="G12" s="253"/>
      <c r="H12" s="257"/>
    </row>
    <row r="13" spans="1:8" ht="14.25" customHeight="1" hidden="1">
      <c r="A13" s="387">
        <v>3</v>
      </c>
      <c r="B13" s="389" t="s">
        <v>444</v>
      </c>
      <c r="C13" s="255"/>
      <c r="D13" s="253"/>
      <c r="E13" s="253"/>
      <c r="F13" s="253"/>
      <c r="G13" s="253"/>
      <c r="H13" s="257"/>
    </row>
    <row r="14" spans="1:8" ht="15" customHeight="1" hidden="1">
      <c r="A14" s="804" t="s">
        <v>710</v>
      </c>
      <c r="B14" s="805"/>
      <c r="C14" s="805"/>
      <c r="D14" s="805"/>
      <c r="E14" s="805"/>
      <c r="F14" s="805"/>
      <c r="G14" s="805"/>
      <c r="H14" s="806"/>
    </row>
    <row r="15" spans="1:8" ht="15" hidden="1">
      <c r="A15" s="387">
        <v>1</v>
      </c>
      <c r="B15" s="389" t="s">
        <v>437</v>
      </c>
      <c r="C15" s="256">
        <f>D15+H15</f>
        <v>82.73</v>
      </c>
      <c r="D15" s="253">
        <v>60.03</v>
      </c>
      <c r="E15" s="253">
        <v>1240.35</v>
      </c>
      <c r="F15" s="253">
        <v>0.0484</v>
      </c>
      <c r="G15" s="253">
        <v>0</v>
      </c>
      <c r="H15" s="257">
        <v>22.7</v>
      </c>
    </row>
    <row r="16" spans="1:8" ht="15" hidden="1">
      <c r="A16" s="387">
        <v>2</v>
      </c>
      <c r="B16" s="389" t="s">
        <v>26</v>
      </c>
      <c r="C16" s="255"/>
      <c r="D16" s="253"/>
      <c r="E16" s="253"/>
      <c r="F16" s="253"/>
      <c r="G16" s="253"/>
      <c r="H16" s="257"/>
    </row>
    <row r="17" spans="1:8" ht="14.25" customHeight="1" hidden="1">
      <c r="A17" s="387">
        <v>3</v>
      </c>
      <c r="B17" s="389" t="s">
        <v>444</v>
      </c>
      <c r="C17" s="255"/>
      <c r="D17" s="253"/>
      <c r="E17" s="253"/>
      <c r="F17" s="253"/>
      <c r="G17" s="253"/>
      <c r="H17" s="257"/>
    </row>
    <row r="18" spans="1:8" ht="15" hidden="1">
      <c r="A18" s="277"/>
      <c r="B18" s="19"/>
      <c r="C18" s="253"/>
      <c r="D18" s="253"/>
      <c r="E18" s="253"/>
      <c r="F18" s="253"/>
      <c r="G18" s="253"/>
      <c r="H18" s="257"/>
    </row>
    <row r="19" spans="1:8" ht="15" customHeight="1">
      <c r="A19" s="804" t="s">
        <v>711</v>
      </c>
      <c r="B19" s="805"/>
      <c r="C19" s="805"/>
      <c r="D19" s="805"/>
      <c r="E19" s="805"/>
      <c r="F19" s="805"/>
      <c r="G19" s="805"/>
      <c r="H19" s="806"/>
    </row>
    <row r="20" spans="1:8" ht="15">
      <c r="A20" s="387">
        <v>1</v>
      </c>
      <c r="B20" s="389" t="s">
        <v>437</v>
      </c>
      <c r="C20" s="702">
        <f>D20+H20</f>
        <v>82.73294</v>
      </c>
      <c r="D20" s="701">
        <f>E20*F20</f>
        <v>60.032939999999996</v>
      </c>
      <c r="E20" s="253">
        <v>1240.35</v>
      </c>
      <c r="F20" s="253">
        <v>0.0484</v>
      </c>
      <c r="G20" s="253">
        <v>0</v>
      </c>
      <c r="H20" s="257">
        <v>22.7</v>
      </c>
    </row>
    <row r="21" spans="1:8" ht="15">
      <c r="A21" s="387">
        <v>2</v>
      </c>
      <c r="B21" s="389" t="s">
        <v>26</v>
      </c>
      <c r="C21" s="702">
        <f>D21+H21</f>
        <v>132.0941</v>
      </c>
      <c r="D21" s="701">
        <f>E21*F21</f>
        <v>109.3941</v>
      </c>
      <c r="E21" s="701">
        <v>1773</v>
      </c>
      <c r="F21" s="253">
        <v>0.0617</v>
      </c>
      <c r="G21" s="253"/>
      <c r="H21" s="257">
        <v>22.7</v>
      </c>
    </row>
    <row r="22" spans="1:8" ht="14.25" customHeight="1">
      <c r="A22" s="387">
        <v>3</v>
      </c>
      <c r="B22" s="389" t="s">
        <v>444</v>
      </c>
      <c r="C22" s="702">
        <f>D22+H22</f>
        <v>132.0941</v>
      </c>
      <c r="D22" s="701">
        <f>E22*F22</f>
        <v>109.3941</v>
      </c>
      <c r="E22" s="701">
        <v>1773</v>
      </c>
      <c r="F22" s="253">
        <v>0.0617</v>
      </c>
      <c r="G22" s="253"/>
      <c r="H22" s="257">
        <v>22.7</v>
      </c>
    </row>
    <row r="23" spans="1:8" ht="15" customHeight="1">
      <c r="A23" s="804" t="s">
        <v>712</v>
      </c>
      <c r="B23" s="805"/>
      <c r="C23" s="805"/>
      <c r="D23" s="805"/>
      <c r="E23" s="805"/>
      <c r="F23" s="805"/>
      <c r="G23" s="805"/>
      <c r="H23" s="806"/>
    </row>
    <row r="24" spans="1:8" ht="15">
      <c r="A24" s="387">
        <v>1</v>
      </c>
      <c r="B24" s="389" t="s">
        <v>437</v>
      </c>
      <c r="C24" s="702">
        <f>D24+H24</f>
        <v>122.189392</v>
      </c>
      <c r="D24" s="701">
        <f>E24*F24</f>
        <v>98.149392</v>
      </c>
      <c r="E24" s="253">
        <v>2027.88</v>
      </c>
      <c r="F24" s="253">
        <v>0.0484</v>
      </c>
      <c r="G24" s="253">
        <v>0</v>
      </c>
      <c r="H24" s="257">
        <v>24.04</v>
      </c>
    </row>
    <row r="25" spans="1:8" ht="15">
      <c r="A25" s="387">
        <v>2</v>
      </c>
      <c r="B25" s="389" t="s">
        <v>26</v>
      </c>
      <c r="C25" s="702">
        <f>D25+H25</f>
        <v>205.06779999999998</v>
      </c>
      <c r="D25" s="701">
        <f>E25*F25</f>
        <v>181.02779999999998</v>
      </c>
      <c r="E25" s="701">
        <v>2934</v>
      </c>
      <c r="F25" s="253">
        <v>0.0617</v>
      </c>
      <c r="G25" s="253"/>
      <c r="H25" s="257">
        <v>24.04</v>
      </c>
    </row>
    <row r="26" spans="1:8" ht="14.25" customHeight="1" thickBot="1">
      <c r="A26" s="388">
        <v>3</v>
      </c>
      <c r="B26" s="390" t="s">
        <v>444</v>
      </c>
      <c r="C26" s="704">
        <f>D26+H26</f>
        <v>205.06779999999998</v>
      </c>
      <c r="D26" s="703">
        <f>E26*F26</f>
        <v>181.02779999999998</v>
      </c>
      <c r="E26" s="703">
        <v>2934</v>
      </c>
      <c r="F26" s="258">
        <v>0.0617</v>
      </c>
      <c r="G26" s="258"/>
      <c r="H26" s="259">
        <v>24.04</v>
      </c>
    </row>
    <row r="27" ht="15.75">
      <c r="B27" s="8"/>
    </row>
    <row r="28" ht="15.75">
      <c r="B28" s="8"/>
    </row>
    <row r="30" ht="15.75">
      <c r="B30" s="8"/>
    </row>
    <row r="31" ht="15.75">
      <c r="B31" s="8"/>
    </row>
    <row r="32" ht="15.75">
      <c r="B32" s="8"/>
    </row>
    <row r="33" ht="15.75">
      <c r="B33" s="8"/>
    </row>
    <row r="34" ht="15.75">
      <c r="B34" s="8"/>
    </row>
  </sheetData>
  <sheetProtection/>
  <mergeCells count="15">
    <mergeCell ref="G1:H1"/>
    <mergeCell ref="A2:H3"/>
    <mergeCell ref="A5:A8"/>
    <mergeCell ref="B5:B8"/>
    <mergeCell ref="C5:C7"/>
    <mergeCell ref="D5:H5"/>
    <mergeCell ref="D6:D7"/>
    <mergeCell ref="A10:H10"/>
    <mergeCell ref="A4:B4"/>
    <mergeCell ref="E6:F6"/>
    <mergeCell ref="G6:G7"/>
    <mergeCell ref="H6:H7"/>
    <mergeCell ref="A23:H23"/>
    <mergeCell ref="A14:H14"/>
    <mergeCell ref="A19:H19"/>
  </mergeCells>
  <printOptions/>
  <pageMargins left="0.5" right="0.1968503937007874" top="0.8" bottom="0" header="0.69" footer="0.2755905511811024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L86"/>
  <sheetViews>
    <sheetView zoomScalePageLayoutView="0" workbookViewId="0" topLeftCell="A52">
      <selection activeCell="A1" sqref="A1:L78"/>
    </sheetView>
  </sheetViews>
  <sheetFormatPr defaultColWidth="9.00390625" defaultRowHeight="12.75"/>
  <cols>
    <col min="1" max="1" width="5.75390625" style="0" customWidth="1"/>
    <col min="2" max="2" width="37.25390625" style="0" customWidth="1"/>
    <col min="3" max="3" width="10.375" style="0" customWidth="1"/>
    <col min="4" max="4" width="11.125" style="320" customWidth="1"/>
    <col min="5" max="5" width="10.75390625" style="320" customWidth="1"/>
    <col min="6" max="6" width="9.625" style="320" customWidth="1"/>
    <col min="7" max="7" width="7.625" style="319" customWidth="1"/>
    <col min="8" max="9" width="8.375" style="319" customWidth="1"/>
    <col min="10" max="10" width="10.75390625" style="321" customWidth="1"/>
    <col min="11" max="11" width="9.625" style="0" customWidth="1"/>
    <col min="12" max="12" width="11.00390625" style="0" customWidth="1"/>
  </cols>
  <sheetData>
    <row r="1" spans="11:12" ht="12" customHeight="1">
      <c r="K1" s="793" t="s">
        <v>443</v>
      </c>
      <c r="L1" s="793"/>
    </row>
    <row r="2" ht="13.5" customHeight="1">
      <c r="B2" s="354" t="s">
        <v>64</v>
      </c>
    </row>
    <row r="3" spans="4:10" ht="8.25" customHeight="1" thickBot="1">
      <c r="D3"/>
      <c r="E3"/>
      <c r="F3"/>
      <c r="G3"/>
      <c r="H3"/>
      <c r="I3"/>
      <c r="J3"/>
    </row>
    <row r="4" spans="1:12" ht="49.5" customHeight="1">
      <c r="A4" s="827" t="s">
        <v>401</v>
      </c>
      <c r="B4" s="835" t="s">
        <v>56</v>
      </c>
      <c r="C4" s="837" t="s">
        <v>50</v>
      </c>
      <c r="D4" s="829" t="s">
        <v>61</v>
      </c>
      <c r="E4" s="830"/>
      <c r="F4" s="830"/>
      <c r="G4" s="830" t="s">
        <v>60</v>
      </c>
      <c r="H4" s="830"/>
      <c r="I4" s="831" t="s">
        <v>457</v>
      </c>
      <c r="J4" s="833" t="s">
        <v>68</v>
      </c>
      <c r="K4" s="823" t="s">
        <v>70</v>
      </c>
      <c r="L4" s="825" t="s">
        <v>71</v>
      </c>
    </row>
    <row r="5" spans="1:12" ht="34.5" customHeight="1">
      <c r="A5" s="828"/>
      <c r="B5" s="836"/>
      <c r="C5" s="838"/>
      <c r="D5" s="379" t="s">
        <v>458</v>
      </c>
      <c r="E5" s="355" t="s">
        <v>459</v>
      </c>
      <c r="F5" s="355" t="s">
        <v>460</v>
      </c>
      <c r="G5" s="322" t="s">
        <v>461</v>
      </c>
      <c r="H5" s="322" t="s">
        <v>462</v>
      </c>
      <c r="I5" s="832"/>
      <c r="J5" s="834"/>
      <c r="K5" s="824"/>
      <c r="L5" s="826"/>
    </row>
    <row r="6" spans="1:12" ht="13.5" thickBot="1">
      <c r="A6" s="356">
        <v>1</v>
      </c>
      <c r="B6" s="357">
        <v>2</v>
      </c>
      <c r="C6" s="360">
        <v>3</v>
      </c>
      <c r="D6" s="380">
        <v>4</v>
      </c>
      <c r="E6" s="358">
        <v>5</v>
      </c>
      <c r="F6" s="358">
        <v>6</v>
      </c>
      <c r="G6" s="358">
        <v>7</v>
      </c>
      <c r="H6" s="358">
        <v>8</v>
      </c>
      <c r="I6" s="358">
        <v>9</v>
      </c>
      <c r="J6" s="381">
        <v>10</v>
      </c>
      <c r="K6" s="378">
        <v>11</v>
      </c>
      <c r="L6" s="360">
        <v>12</v>
      </c>
    </row>
    <row r="7" spans="1:12" ht="13.5" customHeight="1">
      <c r="A7" s="820" t="s">
        <v>680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2"/>
    </row>
    <row r="8" spans="1:12" ht="13.5" customHeight="1">
      <c r="A8" s="361" t="s">
        <v>347</v>
      </c>
      <c r="B8" s="329" t="s">
        <v>62</v>
      </c>
      <c r="C8" s="330" t="s">
        <v>52</v>
      </c>
      <c r="D8" s="322"/>
      <c r="E8" s="322"/>
      <c r="F8" s="322"/>
      <c r="G8" s="322"/>
      <c r="H8" s="322"/>
      <c r="I8" s="322"/>
      <c r="J8" s="323"/>
      <c r="K8" s="327"/>
      <c r="L8" s="362">
        <f>L10+L13+L16+L19+L22</f>
        <v>19040.93</v>
      </c>
    </row>
    <row r="9" spans="1:12" ht="13.5" customHeight="1">
      <c r="A9" s="363"/>
      <c r="B9" s="331" t="s">
        <v>63</v>
      </c>
      <c r="C9" s="328"/>
      <c r="D9" s="322"/>
      <c r="E9" s="322"/>
      <c r="F9" s="322"/>
      <c r="G9" s="322"/>
      <c r="H9" s="322"/>
      <c r="I9" s="322"/>
      <c r="J9" s="323"/>
      <c r="K9" s="327"/>
      <c r="L9" s="364"/>
    </row>
    <row r="10" spans="1:12" ht="24">
      <c r="A10" s="365" t="s">
        <v>348</v>
      </c>
      <c r="B10" s="332" t="s">
        <v>57</v>
      </c>
      <c r="C10" s="328"/>
      <c r="D10" s="333">
        <v>15236</v>
      </c>
      <c r="E10" s="333">
        <v>15236</v>
      </c>
      <c r="F10" s="333">
        <v>15236</v>
      </c>
      <c r="G10" s="333"/>
      <c r="H10" s="334"/>
      <c r="I10" s="334">
        <v>11</v>
      </c>
      <c r="J10" s="333">
        <f>J11+J12</f>
        <v>397420.85000000003</v>
      </c>
      <c r="K10" s="707">
        <f>L10/J10*1000</f>
        <v>47.91125075596814</v>
      </c>
      <c r="L10" s="366">
        <f>L11+L12</f>
        <v>19040.93</v>
      </c>
    </row>
    <row r="11" spans="1:12" ht="12.75">
      <c r="A11" s="365"/>
      <c r="B11" s="335" t="s">
        <v>51</v>
      </c>
      <c r="C11" s="330" t="s">
        <v>52</v>
      </c>
      <c r="D11" s="336">
        <v>8555</v>
      </c>
      <c r="E11" s="336">
        <v>8555</v>
      </c>
      <c r="F11" s="336">
        <v>8555</v>
      </c>
      <c r="G11" s="705">
        <f>J11/I11/30/E11*1000</f>
        <v>53.56640631918247</v>
      </c>
      <c r="H11" s="708">
        <f>J11/E11/I11</f>
        <v>1.6069921895754744</v>
      </c>
      <c r="I11" s="339">
        <v>11</v>
      </c>
      <c r="J11" s="340">
        <v>151226</v>
      </c>
      <c r="K11" s="342">
        <f>L11/J11*1000</f>
        <v>49.16264398979012</v>
      </c>
      <c r="L11" s="367">
        <v>7434.67</v>
      </c>
    </row>
    <row r="12" spans="1:12" ht="12.75">
      <c r="A12" s="365"/>
      <c r="B12" s="335" t="s">
        <v>53</v>
      </c>
      <c r="C12" s="330" t="s">
        <v>52</v>
      </c>
      <c r="D12" s="336">
        <v>6681</v>
      </c>
      <c r="E12" s="336">
        <v>6681</v>
      </c>
      <c r="F12" s="336">
        <v>6681</v>
      </c>
      <c r="G12" s="705">
        <f>J12/I12/30/E12*1000</f>
        <v>111.66666666666667</v>
      </c>
      <c r="H12" s="338">
        <v>3.35</v>
      </c>
      <c r="I12" s="339">
        <v>11</v>
      </c>
      <c r="J12" s="340">
        <f>F12*H12*I12</f>
        <v>246194.85000000003</v>
      </c>
      <c r="K12" s="342">
        <f>L12/J12*1000</f>
        <v>47.1425783276945</v>
      </c>
      <c r="L12" s="367">
        <v>11606.26</v>
      </c>
    </row>
    <row r="13" spans="1:12" ht="24">
      <c r="A13" s="365" t="s">
        <v>349</v>
      </c>
      <c r="B13" s="332" t="s">
        <v>58</v>
      </c>
      <c r="C13" s="328"/>
      <c r="D13" s="336"/>
      <c r="E13" s="336"/>
      <c r="F13" s="322"/>
      <c r="G13" s="337"/>
      <c r="H13" s="338"/>
      <c r="I13" s="339"/>
      <c r="J13" s="340"/>
      <c r="K13" s="342"/>
      <c r="L13" s="366">
        <f>L14+L15</f>
        <v>0</v>
      </c>
    </row>
    <row r="14" spans="1:12" ht="12.75">
      <c r="A14" s="365"/>
      <c r="B14" s="335" t="s">
        <v>51</v>
      </c>
      <c r="C14" s="330" t="s">
        <v>52</v>
      </c>
      <c r="D14" s="336"/>
      <c r="E14" s="336"/>
      <c r="F14" s="322"/>
      <c r="G14" s="337"/>
      <c r="H14" s="338"/>
      <c r="I14" s="339"/>
      <c r="J14" s="340"/>
      <c r="K14" s="342"/>
      <c r="L14" s="367">
        <f>J14*K14/1000</f>
        <v>0</v>
      </c>
    </row>
    <row r="15" spans="1:12" ht="12.75">
      <c r="A15" s="365"/>
      <c r="B15" s="335" t="s">
        <v>53</v>
      </c>
      <c r="C15" s="330" t="s">
        <v>52</v>
      </c>
      <c r="D15" s="336"/>
      <c r="E15" s="336"/>
      <c r="F15" s="322"/>
      <c r="G15" s="337"/>
      <c r="H15" s="338"/>
      <c r="I15" s="339"/>
      <c r="J15" s="340"/>
      <c r="K15" s="341"/>
      <c r="L15" s="368">
        <f>F15*H15*I15/1000</f>
        <v>0</v>
      </c>
    </row>
    <row r="16" spans="1:12" ht="48">
      <c r="A16" s="365" t="s">
        <v>350</v>
      </c>
      <c r="B16" s="332" t="s">
        <v>59</v>
      </c>
      <c r="C16" s="328"/>
      <c r="D16" s="336"/>
      <c r="E16" s="336"/>
      <c r="F16" s="322"/>
      <c r="G16" s="337"/>
      <c r="H16" s="338"/>
      <c r="I16" s="339"/>
      <c r="J16" s="340"/>
      <c r="K16" s="342"/>
      <c r="L16" s="366">
        <f>L17+L18</f>
        <v>0</v>
      </c>
    </row>
    <row r="17" spans="1:12" ht="12.75">
      <c r="A17" s="365"/>
      <c r="B17" s="335" t="s">
        <v>51</v>
      </c>
      <c r="C17" s="330" t="s">
        <v>52</v>
      </c>
      <c r="D17" s="336"/>
      <c r="E17" s="336"/>
      <c r="F17" s="322"/>
      <c r="G17" s="337"/>
      <c r="H17" s="338"/>
      <c r="I17" s="339"/>
      <c r="J17" s="340"/>
      <c r="K17" s="342"/>
      <c r="L17" s="367">
        <f>J17*K17/1000</f>
        <v>0</v>
      </c>
    </row>
    <row r="18" spans="1:12" ht="12.75">
      <c r="A18" s="365"/>
      <c r="B18" s="335" t="s">
        <v>53</v>
      </c>
      <c r="C18" s="330" t="s">
        <v>52</v>
      </c>
      <c r="D18" s="322"/>
      <c r="E18" s="322"/>
      <c r="F18" s="322"/>
      <c r="G18" s="338"/>
      <c r="H18" s="338"/>
      <c r="I18" s="338"/>
      <c r="J18" s="322"/>
      <c r="K18" s="342"/>
      <c r="L18" s="368">
        <f>F18*H18*I18/1000</f>
        <v>0</v>
      </c>
    </row>
    <row r="19" spans="1:12" ht="36">
      <c r="A19" s="365" t="s">
        <v>351</v>
      </c>
      <c r="B19" s="332" t="s">
        <v>54</v>
      </c>
      <c r="C19" s="332"/>
      <c r="D19" s="344"/>
      <c r="E19" s="323"/>
      <c r="F19" s="323"/>
      <c r="G19" s="338"/>
      <c r="H19" s="338"/>
      <c r="I19" s="338"/>
      <c r="J19" s="345"/>
      <c r="K19" s="342"/>
      <c r="L19" s="366">
        <f>L20+L21</f>
        <v>0</v>
      </c>
    </row>
    <row r="20" spans="1:12" ht="12.75">
      <c r="A20" s="363"/>
      <c r="B20" s="335" t="s">
        <v>51</v>
      </c>
      <c r="C20" s="330" t="s">
        <v>52</v>
      </c>
      <c r="D20" s="346"/>
      <c r="E20" s="322"/>
      <c r="F20" s="322"/>
      <c r="G20" s="338"/>
      <c r="H20" s="338"/>
      <c r="I20" s="338"/>
      <c r="J20" s="322"/>
      <c r="K20" s="342"/>
      <c r="L20" s="367">
        <f>J20*K20/1000</f>
        <v>0</v>
      </c>
    </row>
    <row r="21" spans="1:12" ht="12.75">
      <c r="A21" s="363"/>
      <c r="B21" s="335" t="s">
        <v>53</v>
      </c>
      <c r="C21" s="330" t="s">
        <v>52</v>
      </c>
      <c r="D21" s="346"/>
      <c r="E21" s="322"/>
      <c r="F21" s="322"/>
      <c r="G21" s="338"/>
      <c r="H21" s="338"/>
      <c r="I21" s="338"/>
      <c r="J21" s="322"/>
      <c r="K21" s="341"/>
      <c r="L21" s="368">
        <f>F21*H21*I21/1000</f>
        <v>0</v>
      </c>
    </row>
    <row r="22" spans="1:12" ht="14.25">
      <c r="A22" s="365" t="s">
        <v>355</v>
      </c>
      <c r="B22" s="332" t="s">
        <v>55</v>
      </c>
      <c r="C22" s="328"/>
      <c r="D22" s="346"/>
      <c r="E22" s="322"/>
      <c r="F22" s="322"/>
      <c r="G22" s="338"/>
      <c r="H22" s="338"/>
      <c r="I22" s="338"/>
      <c r="J22" s="322"/>
      <c r="K22" s="342"/>
      <c r="L22" s="366">
        <f>L23+L24</f>
        <v>0</v>
      </c>
    </row>
    <row r="23" spans="1:12" ht="15">
      <c r="A23" s="363"/>
      <c r="B23" s="335" t="s">
        <v>51</v>
      </c>
      <c r="C23" s="330" t="s">
        <v>52</v>
      </c>
      <c r="D23" s="346"/>
      <c r="E23" s="322"/>
      <c r="F23" s="322"/>
      <c r="G23" s="338"/>
      <c r="H23" s="338"/>
      <c r="I23" s="338"/>
      <c r="J23" s="322"/>
      <c r="K23" s="342"/>
      <c r="L23" s="369">
        <f>J23*K23/1000</f>
        <v>0</v>
      </c>
    </row>
    <row r="24" spans="1:12" ht="12.75">
      <c r="A24" s="363"/>
      <c r="B24" s="335" t="s">
        <v>53</v>
      </c>
      <c r="C24" s="330" t="s">
        <v>52</v>
      </c>
      <c r="D24" s="346"/>
      <c r="E24" s="322"/>
      <c r="F24" s="322"/>
      <c r="G24" s="338"/>
      <c r="H24" s="338"/>
      <c r="I24" s="338"/>
      <c r="J24" s="322"/>
      <c r="K24" s="347"/>
      <c r="L24" s="368">
        <f>F24*H24*I24/1000</f>
        <v>0</v>
      </c>
    </row>
    <row r="25" spans="1:12" ht="14.25">
      <c r="A25" s="361" t="s">
        <v>353</v>
      </c>
      <c r="B25" s="329" t="s">
        <v>65</v>
      </c>
      <c r="C25" s="330" t="s">
        <v>52</v>
      </c>
      <c r="D25" s="338" t="s">
        <v>67</v>
      </c>
      <c r="E25" s="322" t="s">
        <v>67</v>
      </c>
      <c r="F25" s="338" t="s">
        <v>67</v>
      </c>
      <c r="G25" s="322" t="s">
        <v>67</v>
      </c>
      <c r="H25" s="338" t="s">
        <v>67</v>
      </c>
      <c r="I25" s="322" t="s">
        <v>67</v>
      </c>
      <c r="J25" s="322"/>
      <c r="K25" s="347"/>
      <c r="L25" s="366">
        <f>J25*K25/1000</f>
        <v>0</v>
      </c>
    </row>
    <row r="26" spans="1:12" ht="14.25">
      <c r="A26" s="361" t="s">
        <v>360</v>
      </c>
      <c r="B26" s="329" t="s">
        <v>444</v>
      </c>
      <c r="C26" s="330" t="s">
        <v>52</v>
      </c>
      <c r="D26" s="338" t="s">
        <v>67</v>
      </c>
      <c r="E26" s="322" t="s">
        <v>67</v>
      </c>
      <c r="F26" s="338" t="s">
        <v>67</v>
      </c>
      <c r="G26" s="322" t="s">
        <v>67</v>
      </c>
      <c r="H26" s="338" t="s">
        <v>67</v>
      </c>
      <c r="I26" s="322" t="s">
        <v>67</v>
      </c>
      <c r="J26" s="322"/>
      <c r="K26" s="347"/>
      <c r="L26" s="366">
        <f>J26*K26/1000</f>
        <v>0</v>
      </c>
    </row>
    <row r="27" spans="1:12" ht="15">
      <c r="A27" s="361" t="s">
        <v>362</v>
      </c>
      <c r="B27" s="329" t="s">
        <v>628</v>
      </c>
      <c r="C27" s="330" t="s">
        <v>52</v>
      </c>
      <c r="D27" s="338" t="s">
        <v>67</v>
      </c>
      <c r="E27" s="322" t="s">
        <v>67</v>
      </c>
      <c r="F27" s="338" t="s">
        <v>67</v>
      </c>
      <c r="G27" s="322" t="s">
        <v>67</v>
      </c>
      <c r="H27" s="338" t="s">
        <v>67</v>
      </c>
      <c r="I27" s="322" t="s">
        <v>67</v>
      </c>
      <c r="J27" s="322"/>
      <c r="K27" s="347"/>
      <c r="L27" s="366">
        <f>J27*K27/1000</f>
        <v>0</v>
      </c>
    </row>
    <row r="28" spans="1:12" ht="13.5" customHeight="1">
      <c r="A28" s="363"/>
      <c r="B28" s="349" t="s">
        <v>69</v>
      </c>
      <c r="C28" s="330" t="s">
        <v>52</v>
      </c>
      <c r="D28" s="346"/>
      <c r="E28" s="322"/>
      <c r="F28" s="322"/>
      <c r="G28" s="338"/>
      <c r="H28" s="338"/>
      <c r="I28" s="338"/>
      <c r="J28" s="322"/>
      <c r="K28" s="347"/>
      <c r="L28" s="370">
        <f>L8+L25+L26+L27</f>
        <v>19040.93</v>
      </c>
    </row>
    <row r="29" spans="1:12" ht="6.75" customHeight="1" thickBot="1">
      <c r="A29" s="356"/>
      <c r="B29" s="357"/>
      <c r="C29" s="357"/>
      <c r="D29" s="358"/>
      <c r="E29" s="358"/>
      <c r="F29" s="358"/>
      <c r="G29" s="358"/>
      <c r="H29" s="358"/>
      <c r="I29" s="358"/>
      <c r="J29" s="358"/>
      <c r="K29" s="359"/>
      <c r="L29" s="360"/>
    </row>
    <row r="30" spans="1:12" ht="13.5" customHeight="1">
      <c r="A30" s="820" t="s">
        <v>681</v>
      </c>
      <c r="B30" s="821"/>
      <c r="C30" s="821"/>
      <c r="D30" s="821"/>
      <c r="E30" s="821"/>
      <c r="F30" s="821"/>
      <c r="G30" s="821"/>
      <c r="H30" s="821"/>
      <c r="I30" s="821"/>
      <c r="J30" s="821"/>
      <c r="K30" s="821"/>
      <c r="L30" s="822"/>
    </row>
    <row r="31" spans="1:12" ht="12.75" customHeight="1">
      <c r="A31" s="361" t="s">
        <v>347</v>
      </c>
      <c r="B31" s="329" t="s">
        <v>62</v>
      </c>
      <c r="C31" s="330" t="s">
        <v>52</v>
      </c>
      <c r="D31" s="322"/>
      <c r="E31" s="322"/>
      <c r="F31" s="322"/>
      <c r="G31" s="322"/>
      <c r="H31" s="322"/>
      <c r="I31" s="322"/>
      <c r="J31" s="323"/>
      <c r="K31" s="327"/>
      <c r="L31" s="362">
        <f>L33+L36+L39+L42+L45</f>
        <v>20737.94</v>
      </c>
    </row>
    <row r="32" spans="1:12" ht="12" customHeight="1">
      <c r="A32" s="363"/>
      <c r="B32" s="331" t="s">
        <v>63</v>
      </c>
      <c r="C32" s="328"/>
      <c r="D32" s="322"/>
      <c r="E32" s="322"/>
      <c r="F32" s="322"/>
      <c r="G32" s="322"/>
      <c r="H32" s="322"/>
      <c r="I32" s="322"/>
      <c r="J32" s="323"/>
      <c r="K32" s="327"/>
      <c r="L32" s="364"/>
    </row>
    <row r="33" spans="1:12" ht="24">
      <c r="A33" s="365" t="s">
        <v>348</v>
      </c>
      <c r="B33" s="332" t="s">
        <v>57</v>
      </c>
      <c r="C33" s="328"/>
      <c r="D33" s="333">
        <f>D34+D35</f>
        <v>15236</v>
      </c>
      <c r="E33" s="333">
        <f>E34+E35</f>
        <v>15236</v>
      </c>
      <c r="F33" s="333">
        <f>F34+F35</f>
        <v>15236</v>
      </c>
      <c r="G33" s="333"/>
      <c r="H33" s="334"/>
      <c r="I33" s="334"/>
      <c r="J33" s="333">
        <f>J34+J35</f>
        <v>371085.10000000003</v>
      </c>
      <c r="K33" s="707">
        <f>L33/J33*1000</f>
        <v>55.884593587832</v>
      </c>
      <c r="L33" s="366">
        <f>L34+L35</f>
        <v>20737.94</v>
      </c>
    </row>
    <row r="34" spans="1:12" ht="12.75">
      <c r="A34" s="365"/>
      <c r="B34" s="335" t="s">
        <v>51</v>
      </c>
      <c r="C34" s="330" t="s">
        <v>52</v>
      </c>
      <c r="D34" s="336">
        <v>9925</v>
      </c>
      <c r="E34" s="336">
        <v>9925</v>
      </c>
      <c r="F34" s="336">
        <v>9925</v>
      </c>
      <c r="G34" s="705">
        <f>J34/I34/30/E34*1000</f>
        <v>53.54545454545454</v>
      </c>
      <c r="H34" s="708">
        <f>J34/E34/I34</f>
        <v>1.6063636363636364</v>
      </c>
      <c r="I34" s="339">
        <v>11</v>
      </c>
      <c r="J34" s="340">
        <v>175374.75</v>
      </c>
      <c r="K34" s="706">
        <f>L34/J34*1000</f>
        <v>56.06833366833024</v>
      </c>
      <c r="L34" s="367">
        <v>9832.97</v>
      </c>
    </row>
    <row r="35" spans="1:12" ht="12.75">
      <c r="A35" s="365"/>
      <c r="B35" s="335" t="s">
        <v>53</v>
      </c>
      <c r="C35" s="330" t="s">
        <v>52</v>
      </c>
      <c r="D35" s="336">
        <v>5311</v>
      </c>
      <c r="E35" s="336">
        <v>5311</v>
      </c>
      <c r="F35" s="336">
        <v>5311</v>
      </c>
      <c r="G35" s="705">
        <f>J35/I35/30/E35*1000</f>
        <v>111.66666666666667</v>
      </c>
      <c r="H35" s="338">
        <v>3.35</v>
      </c>
      <c r="I35" s="339">
        <v>11</v>
      </c>
      <c r="J35" s="340">
        <f>H35*E35*I35</f>
        <v>195710.35000000003</v>
      </c>
      <c r="K35" s="706">
        <f>L35/J35*1000</f>
        <v>55.719945317148515</v>
      </c>
      <c r="L35" s="368">
        <v>10904.97</v>
      </c>
    </row>
    <row r="36" spans="1:12" ht="24">
      <c r="A36" s="365" t="s">
        <v>349</v>
      </c>
      <c r="B36" s="332" t="s">
        <v>58</v>
      </c>
      <c r="C36" s="328"/>
      <c r="D36" s="336"/>
      <c r="E36" s="336"/>
      <c r="F36" s="322"/>
      <c r="G36" s="337"/>
      <c r="H36" s="338"/>
      <c r="I36" s="339"/>
      <c r="J36" s="340"/>
      <c r="K36" s="342"/>
      <c r="L36" s="366">
        <f>L37+L38</f>
        <v>0</v>
      </c>
    </row>
    <row r="37" spans="1:12" ht="12.75">
      <c r="A37" s="365"/>
      <c r="B37" s="335" t="s">
        <v>51</v>
      </c>
      <c r="C37" s="330" t="s">
        <v>52</v>
      </c>
      <c r="D37" s="336"/>
      <c r="E37" s="336"/>
      <c r="F37" s="322"/>
      <c r="G37" s="337"/>
      <c r="H37" s="338"/>
      <c r="I37" s="339"/>
      <c r="J37" s="340"/>
      <c r="K37" s="342"/>
      <c r="L37" s="367">
        <f>J37*K37/1000</f>
        <v>0</v>
      </c>
    </row>
    <row r="38" spans="1:12" ht="12.75">
      <c r="A38" s="365"/>
      <c r="B38" s="335" t="s">
        <v>53</v>
      </c>
      <c r="C38" s="330" t="s">
        <v>52</v>
      </c>
      <c r="D38" s="336"/>
      <c r="E38" s="336"/>
      <c r="F38" s="322"/>
      <c r="G38" s="337"/>
      <c r="H38" s="338"/>
      <c r="I38" s="339"/>
      <c r="J38" s="340"/>
      <c r="K38" s="341"/>
      <c r="L38" s="368">
        <f>F38*H38*I38/1000</f>
        <v>0</v>
      </c>
    </row>
    <row r="39" spans="1:12" ht="48">
      <c r="A39" s="365" t="s">
        <v>350</v>
      </c>
      <c r="B39" s="332" t="s">
        <v>59</v>
      </c>
      <c r="C39" s="328"/>
      <c r="D39" s="336"/>
      <c r="E39" s="336"/>
      <c r="F39" s="322"/>
      <c r="G39" s="337"/>
      <c r="H39" s="338"/>
      <c r="I39" s="339"/>
      <c r="J39" s="340"/>
      <c r="K39" s="342"/>
      <c r="L39" s="366">
        <f>L40+L41</f>
        <v>0</v>
      </c>
    </row>
    <row r="40" spans="1:12" ht="12.75">
      <c r="A40" s="365"/>
      <c r="B40" s="335" t="s">
        <v>51</v>
      </c>
      <c r="C40" s="330" t="s">
        <v>52</v>
      </c>
      <c r="D40" s="336"/>
      <c r="E40" s="336"/>
      <c r="F40" s="322"/>
      <c r="G40" s="337"/>
      <c r="H40" s="338"/>
      <c r="I40" s="339"/>
      <c r="J40" s="340"/>
      <c r="K40" s="342"/>
      <c r="L40" s="367">
        <f>J40*K40/1000</f>
        <v>0</v>
      </c>
    </row>
    <row r="41" spans="1:12" ht="12.75">
      <c r="A41" s="365"/>
      <c r="B41" s="335" t="s">
        <v>53</v>
      </c>
      <c r="C41" s="330" t="s">
        <v>52</v>
      </c>
      <c r="D41" s="322"/>
      <c r="E41" s="322"/>
      <c r="F41" s="322"/>
      <c r="G41" s="338"/>
      <c r="H41" s="338"/>
      <c r="I41" s="338"/>
      <c r="J41" s="322"/>
      <c r="K41" s="342"/>
      <c r="L41" s="368">
        <f>F41*H41*I41/1000</f>
        <v>0</v>
      </c>
    </row>
    <row r="42" spans="1:12" ht="36">
      <c r="A42" s="365" t="s">
        <v>351</v>
      </c>
      <c r="B42" s="332" t="s">
        <v>54</v>
      </c>
      <c r="C42" s="332"/>
      <c r="D42" s="344"/>
      <c r="E42" s="323"/>
      <c r="F42" s="323"/>
      <c r="G42" s="338"/>
      <c r="H42" s="338"/>
      <c r="I42" s="338"/>
      <c r="J42" s="345"/>
      <c r="K42" s="342"/>
      <c r="L42" s="366">
        <f>L43+L44</f>
        <v>0</v>
      </c>
    </row>
    <row r="43" spans="1:12" ht="12.75">
      <c r="A43" s="363"/>
      <c r="B43" s="335" t="s">
        <v>51</v>
      </c>
      <c r="C43" s="330" t="s">
        <v>52</v>
      </c>
      <c r="D43" s="346"/>
      <c r="E43" s="322"/>
      <c r="F43" s="322"/>
      <c r="G43" s="338"/>
      <c r="H43" s="338"/>
      <c r="I43" s="338"/>
      <c r="J43" s="322"/>
      <c r="K43" s="342"/>
      <c r="L43" s="367">
        <f>J43*K43/1000</f>
        <v>0</v>
      </c>
    </row>
    <row r="44" spans="1:12" ht="12.75">
      <c r="A44" s="363"/>
      <c r="B44" s="335" t="s">
        <v>53</v>
      </c>
      <c r="C44" s="330" t="s">
        <v>52</v>
      </c>
      <c r="D44" s="346"/>
      <c r="E44" s="322"/>
      <c r="F44" s="322"/>
      <c r="G44" s="338"/>
      <c r="H44" s="338"/>
      <c r="I44" s="338"/>
      <c r="J44" s="322"/>
      <c r="K44" s="341"/>
      <c r="L44" s="368">
        <f>F44*H44*I44/1000</f>
        <v>0</v>
      </c>
    </row>
    <row r="45" spans="1:12" ht="14.25">
      <c r="A45" s="365" t="s">
        <v>355</v>
      </c>
      <c r="B45" s="332" t="s">
        <v>55</v>
      </c>
      <c r="C45" s="328"/>
      <c r="D45" s="346"/>
      <c r="E45" s="322"/>
      <c r="F45" s="322"/>
      <c r="G45" s="338"/>
      <c r="H45" s="338"/>
      <c r="I45" s="338"/>
      <c r="J45" s="322"/>
      <c r="K45" s="342"/>
      <c r="L45" s="366">
        <f>L46+L47</f>
        <v>0</v>
      </c>
    </row>
    <row r="46" spans="1:12" ht="15">
      <c r="A46" s="363"/>
      <c r="B46" s="335" t="s">
        <v>51</v>
      </c>
      <c r="C46" s="330" t="s">
        <v>52</v>
      </c>
      <c r="D46" s="346"/>
      <c r="E46" s="322"/>
      <c r="F46" s="322"/>
      <c r="G46" s="338"/>
      <c r="H46" s="338"/>
      <c r="I46" s="338"/>
      <c r="J46" s="322"/>
      <c r="K46" s="342"/>
      <c r="L46" s="369">
        <f>J46*K46/1000</f>
        <v>0</v>
      </c>
    </row>
    <row r="47" spans="1:12" ht="12.75">
      <c r="A47" s="363"/>
      <c r="B47" s="335" t="s">
        <v>53</v>
      </c>
      <c r="C47" s="330" t="s">
        <v>52</v>
      </c>
      <c r="D47" s="346"/>
      <c r="E47" s="322"/>
      <c r="F47" s="322"/>
      <c r="G47" s="338"/>
      <c r="H47" s="338"/>
      <c r="I47" s="338"/>
      <c r="J47" s="322"/>
      <c r="K47" s="347"/>
      <c r="L47" s="368">
        <f>F47*H47*I47/1000</f>
        <v>0</v>
      </c>
    </row>
    <row r="48" spans="1:12" ht="15.75">
      <c r="A48" s="361" t="s">
        <v>353</v>
      </c>
      <c r="B48" s="348" t="s">
        <v>65</v>
      </c>
      <c r="C48" s="330" t="s">
        <v>52</v>
      </c>
      <c r="D48" s="338" t="s">
        <v>67</v>
      </c>
      <c r="E48" s="322" t="s">
        <v>67</v>
      </c>
      <c r="F48" s="338" t="s">
        <v>67</v>
      </c>
      <c r="G48" s="322" t="s">
        <v>67</v>
      </c>
      <c r="H48" s="338" t="s">
        <v>67</v>
      </c>
      <c r="I48" s="322" t="s">
        <v>67</v>
      </c>
      <c r="J48" s="322"/>
      <c r="K48" s="347"/>
      <c r="L48" s="366">
        <f>J48*K48/1000</f>
        <v>0</v>
      </c>
    </row>
    <row r="49" spans="1:12" ht="15.75">
      <c r="A49" s="361" t="s">
        <v>360</v>
      </c>
      <c r="B49" s="348" t="s">
        <v>444</v>
      </c>
      <c r="C49" s="330" t="s">
        <v>52</v>
      </c>
      <c r="D49" s="338" t="s">
        <v>67</v>
      </c>
      <c r="E49" s="322" t="s">
        <v>67</v>
      </c>
      <c r="F49" s="338" t="s">
        <v>67</v>
      </c>
      <c r="G49" s="322" t="s">
        <v>67</v>
      </c>
      <c r="H49" s="338" t="s">
        <v>67</v>
      </c>
      <c r="I49" s="322" t="s">
        <v>67</v>
      </c>
      <c r="J49" s="322"/>
      <c r="K49" s="347"/>
      <c r="L49" s="366">
        <f>J49*K49/1000</f>
        <v>0</v>
      </c>
    </row>
    <row r="50" spans="1:12" ht="15">
      <c r="A50" s="361" t="s">
        <v>362</v>
      </c>
      <c r="B50" s="329" t="s">
        <v>628</v>
      </c>
      <c r="C50" s="330" t="s">
        <v>52</v>
      </c>
      <c r="D50" s="338" t="s">
        <v>67</v>
      </c>
      <c r="E50" s="322" t="s">
        <v>67</v>
      </c>
      <c r="F50" s="338" t="s">
        <v>67</v>
      </c>
      <c r="G50" s="322" t="s">
        <v>67</v>
      </c>
      <c r="H50" s="338" t="s">
        <v>67</v>
      </c>
      <c r="I50" s="322" t="s">
        <v>67</v>
      </c>
      <c r="J50" s="322"/>
      <c r="K50" s="347"/>
      <c r="L50" s="366">
        <f>J50*K50/1000</f>
        <v>0</v>
      </c>
    </row>
    <row r="51" spans="1:12" ht="14.25" customHeight="1">
      <c r="A51" s="363"/>
      <c r="B51" s="349" t="s">
        <v>66</v>
      </c>
      <c r="C51" s="330" t="s">
        <v>52</v>
      </c>
      <c r="D51" s="346"/>
      <c r="E51" s="322"/>
      <c r="F51" s="322"/>
      <c r="G51" s="338"/>
      <c r="H51" s="338"/>
      <c r="I51" s="338"/>
      <c r="J51" s="322"/>
      <c r="K51" s="347"/>
      <c r="L51" s="370">
        <f>L31+L48+L49+L50</f>
        <v>20737.94</v>
      </c>
    </row>
    <row r="52" spans="1:12" ht="7.5" customHeight="1" thickBot="1">
      <c r="A52" s="356"/>
      <c r="B52" s="357"/>
      <c r="C52" s="357"/>
      <c r="D52" s="358"/>
      <c r="E52" s="358"/>
      <c r="F52" s="358"/>
      <c r="G52" s="358"/>
      <c r="H52" s="358"/>
      <c r="I52" s="358"/>
      <c r="J52" s="358"/>
      <c r="K52" s="359"/>
      <c r="L52" s="360"/>
    </row>
    <row r="53" spans="1:12" ht="12.75" customHeight="1">
      <c r="A53" s="820" t="s">
        <v>682</v>
      </c>
      <c r="B53" s="821"/>
      <c r="C53" s="821"/>
      <c r="D53" s="821"/>
      <c r="E53" s="821"/>
      <c r="F53" s="821"/>
      <c r="G53" s="821"/>
      <c r="H53" s="821"/>
      <c r="I53" s="821"/>
      <c r="J53" s="821"/>
      <c r="K53" s="821"/>
      <c r="L53" s="822"/>
    </row>
    <row r="54" spans="1:12" ht="12" customHeight="1">
      <c r="A54" s="361" t="s">
        <v>347</v>
      </c>
      <c r="B54" s="329" t="s">
        <v>62</v>
      </c>
      <c r="C54" s="330" t="s">
        <v>52</v>
      </c>
      <c r="D54" s="322"/>
      <c r="E54" s="322"/>
      <c r="F54" s="322"/>
      <c r="G54" s="322"/>
      <c r="H54" s="322"/>
      <c r="I54" s="322"/>
      <c r="J54" s="323"/>
      <c r="K54" s="327"/>
      <c r="L54" s="362">
        <f>L56+L59+L62+L65+L68</f>
        <v>28619.07</v>
      </c>
    </row>
    <row r="55" spans="1:12" ht="11.25" customHeight="1">
      <c r="A55" s="363"/>
      <c r="B55" s="331" t="s">
        <v>63</v>
      </c>
      <c r="C55" s="328"/>
      <c r="D55" s="322"/>
      <c r="E55" s="322"/>
      <c r="F55" s="322"/>
      <c r="G55" s="322"/>
      <c r="H55" s="322"/>
      <c r="I55" s="322"/>
      <c r="J55" s="323"/>
      <c r="K55" s="327"/>
      <c r="L55" s="364"/>
    </row>
    <row r="56" spans="1:12" ht="24">
      <c r="A56" s="365" t="s">
        <v>348</v>
      </c>
      <c r="B56" s="332" t="s">
        <v>57</v>
      </c>
      <c r="C56" s="328"/>
      <c r="D56" s="333">
        <f>D57+D58</f>
        <v>15236</v>
      </c>
      <c r="E56" s="333">
        <f>E57+E58</f>
        <v>15236</v>
      </c>
      <c r="F56" s="333">
        <f>F57+F58</f>
        <v>15236</v>
      </c>
      <c r="G56" s="333"/>
      <c r="H56" s="334"/>
      <c r="I56" s="334">
        <v>11</v>
      </c>
      <c r="J56" s="333">
        <f>J57+J58</f>
        <v>368715.01</v>
      </c>
      <c r="K56" s="342">
        <f>L56/J56*1000</f>
        <v>77.61840235362264</v>
      </c>
      <c r="L56" s="366">
        <f>L57+L58</f>
        <v>28619.07</v>
      </c>
    </row>
    <row r="57" spans="1:12" ht="12.75">
      <c r="A57" s="365"/>
      <c r="B57" s="335" t="s">
        <v>51</v>
      </c>
      <c r="C57" s="330" t="s">
        <v>52</v>
      </c>
      <c r="D57" s="336">
        <v>9925</v>
      </c>
      <c r="E57" s="336">
        <v>9925</v>
      </c>
      <c r="F57" s="336">
        <v>9925</v>
      </c>
      <c r="G57" s="705">
        <f>J57/I57/30/E57*1000</f>
        <v>52.82181818181818</v>
      </c>
      <c r="H57" s="708">
        <f>J57/E57/I57</f>
        <v>1.5846545454545455</v>
      </c>
      <c r="I57" s="339">
        <v>11</v>
      </c>
      <c r="J57" s="340">
        <v>173004.66</v>
      </c>
      <c r="K57" s="706">
        <f>L57/J57*1000</f>
        <v>79.29826861311135</v>
      </c>
      <c r="L57" s="367">
        <v>13718.97</v>
      </c>
    </row>
    <row r="58" spans="1:12" ht="12.75">
      <c r="A58" s="365"/>
      <c r="B58" s="335" t="s">
        <v>53</v>
      </c>
      <c r="C58" s="330" t="s">
        <v>52</v>
      </c>
      <c r="D58" s="336">
        <v>5311</v>
      </c>
      <c r="E58" s="336">
        <v>5311</v>
      </c>
      <c r="F58" s="336">
        <v>5311</v>
      </c>
      <c r="G58" s="705">
        <f>J58/I58/30/E58*1000</f>
        <v>111.66666666666667</v>
      </c>
      <c r="H58" s="338">
        <v>3.35</v>
      </c>
      <c r="I58" s="339">
        <v>11</v>
      </c>
      <c r="J58" s="340">
        <f>H58*E58*I58</f>
        <v>195710.35000000003</v>
      </c>
      <c r="K58" s="706">
        <f>L58/J58*1000</f>
        <v>76.13342881457214</v>
      </c>
      <c r="L58" s="368">
        <v>14900.1</v>
      </c>
    </row>
    <row r="59" spans="1:12" ht="24">
      <c r="A59" s="365" t="s">
        <v>349</v>
      </c>
      <c r="B59" s="332" t="s">
        <v>58</v>
      </c>
      <c r="C59" s="328"/>
      <c r="D59" s="336"/>
      <c r="E59" s="336"/>
      <c r="F59" s="322"/>
      <c r="G59" s="337"/>
      <c r="H59" s="338"/>
      <c r="I59" s="339"/>
      <c r="J59" s="340"/>
      <c r="K59" s="342"/>
      <c r="L59" s="366">
        <f>L60+L61</f>
        <v>0</v>
      </c>
    </row>
    <row r="60" spans="1:12" ht="12.75">
      <c r="A60" s="365"/>
      <c r="B60" s="335" t="s">
        <v>51</v>
      </c>
      <c r="C60" s="330" t="s">
        <v>52</v>
      </c>
      <c r="D60" s="336"/>
      <c r="E60" s="336"/>
      <c r="F60" s="322"/>
      <c r="G60" s="337"/>
      <c r="H60" s="338"/>
      <c r="I60" s="339"/>
      <c r="J60" s="340"/>
      <c r="K60" s="342"/>
      <c r="L60" s="367">
        <f>J60*K60/1000</f>
        <v>0</v>
      </c>
    </row>
    <row r="61" spans="1:12" ht="12.75">
      <c r="A61" s="365"/>
      <c r="B61" s="335" t="s">
        <v>53</v>
      </c>
      <c r="C61" s="330" t="s">
        <v>52</v>
      </c>
      <c r="D61" s="336"/>
      <c r="E61" s="336"/>
      <c r="F61" s="322"/>
      <c r="G61" s="337"/>
      <c r="H61" s="338"/>
      <c r="I61" s="339"/>
      <c r="J61" s="340"/>
      <c r="K61" s="341"/>
      <c r="L61" s="368">
        <f>F61*H61*I61/1000</f>
        <v>0</v>
      </c>
    </row>
    <row r="62" spans="1:12" ht="48">
      <c r="A62" s="365" t="s">
        <v>350</v>
      </c>
      <c r="B62" s="332" t="s">
        <v>59</v>
      </c>
      <c r="C62" s="328"/>
      <c r="D62" s="336"/>
      <c r="E62" s="336"/>
      <c r="F62" s="322"/>
      <c r="G62" s="337"/>
      <c r="H62" s="338"/>
      <c r="I62" s="339"/>
      <c r="J62" s="340"/>
      <c r="K62" s="342"/>
      <c r="L62" s="366">
        <f>L63+L64</f>
        <v>0</v>
      </c>
    </row>
    <row r="63" spans="1:12" ht="12.75">
      <c r="A63" s="365"/>
      <c r="B63" s="335" t="s">
        <v>51</v>
      </c>
      <c r="C63" s="330" t="s">
        <v>52</v>
      </c>
      <c r="D63" s="336"/>
      <c r="E63" s="336"/>
      <c r="F63" s="322"/>
      <c r="G63" s="337"/>
      <c r="H63" s="338"/>
      <c r="I63" s="339"/>
      <c r="J63" s="340"/>
      <c r="K63" s="342"/>
      <c r="L63" s="367">
        <f>J63*K63/1000</f>
        <v>0</v>
      </c>
    </row>
    <row r="64" spans="1:12" ht="12.75">
      <c r="A64" s="365"/>
      <c r="B64" s="335" t="s">
        <v>53</v>
      </c>
      <c r="C64" s="330" t="s">
        <v>52</v>
      </c>
      <c r="D64" s="322"/>
      <c r="E64" s="322"/>
      <c r="F64" s="322"/>
      <c r="G64" s="338"/>
      <c r="H64" s="338"/>
      <c r="I64" s="338"/>
      <c r="J64" s="322"/>
      <c r="K64" s="342"/>
      <c r="L64" s="368">
        <f>F64*H64*I64/1000</f>
        <v>0</v>
      </c>
    </row>
    <row r="65" spans="1:12" ht="36">
      <c r="A65" s="365" t="s">
        <v>351</v>
      </c>
      <c r="B65" s="332" t="s">
        <v>54</v>
      </c>
      <c r="C65" s="332"/>
      <c r="D65" s="344"/>
      <c r="E65" s="323"/>
      <c r="F65" s="323"/>
      <c r="G65" s="338"/>
      <c r="H65" s="338"/>
      <c r="I65" s="338"/>
      <c r="J65" s="345"/>
      <c r="K65" s="342"/>
      <c r="L65" s="366">
        <f>L66+L67</f>
        <v>0</v>
      </c>
    </row>
    <row r="66" spans="1:12" ht="12.75">
      <c r="A66" s="363"/>
      <c r="B66" s="335" t="s">
        <v>51</v>
      </c>
      <c r="C66" s="330" t="s">
        <v>52</v>
      </c>
      <c r="D66" s="346"/>
      <c r="E66" s="322"/>
      <c r="F66" s="322"/>
      <c r="G66" s="338"/>
      <c r="H66" s="338"/>
      <c r="I66" s="338"/>
      <c r="J66" s="322"/>
      <c r="K66" s="342"/>
      <c r="L66" s="367">
        <f>J66*K66/1000</f>
        <v>0</v>
      </c>
    </row>
    <row r="67" spans="1:12" ht="12.75">
      <c r="A67" s="363"/>
      <c r="B67" s="335" t="s">
        <v>53</v>
      </c>
      <c r="C67" s="330" t="s">
        <v>52</v>
      </c>
      <c r="D67" s="346"/>
      <c r="E67" s="322"/>
      <c r="F67" s="322"/>
      <c r="G67" s="338"/>
      <c r="H67" s="338"/>
      <c r="I67" s="338"/>
      <c r="J67" s="322"/>
      <c r="K67" s="341"/>
      <c r="L67" s="368">
        <f>F67*H67*I67/1000</f>
        <v>0</v>
      </c>
    </row>
    <row r="68" spans="1:12" ht="14.25">
      <c r="A68" s="365" t="s">
        <v>355</v>
      </c>
      <c r="B68" s="332" t="s">
        <v>55</v>
      </c>
      <c r="C68" s="328"/>
      <c r="D68" s="346"/>
      <c r="E68" s="322"/>
      <c r="F68" s="322"/>
      <c r="G68" s="338"/>
      <c r="H68" s="338"/>
      <c r="I68" s="338"/>
      <c r="J68" s="322"/>
      <c r="K68" s="342"/>
      <c r="L68" s="366">
        <f>L69+L70</f>
        <v>0</v>
      </c>
    </row>
    <row r="69" spans="1:12" ht="15">
      <c r="A69" s="363"/>
      <c r="B69" s="335" t="s">
        <v>51</v>
      </c>
      <c r="C69" s="330" t="s">
        <v>52</v>
      </c>
      <c r="D69" s="346"/>
      <c r="E69" s="322"/>
      <c r="F69" s="322"/>
      <c r="G69" s="338"/>
      <c r="H69" s="338"/>
      <c r="I69" s="338"/>
      <c r="J69" s="322"/>
      <c r="K69" s="342"/>
      <c r="L69" s="369">
        <f>J69*K69/1000</f>
        <v>0</v>
      </c>
    </row>
    <row r="70" spans="1:12" ht="12.75">
      <c r="A70" s="363"/>
      <c r="B70" s="335" t="s">
        <v>53</v>
      </c>
      <c r="C70" s="330" t="s">
        <v>52</v>
      </c>
      <c r="D70" s="346"/>
      <c r="E70" s="322"/>
      <c r="F70" s="322"/>
      <c r="G70" s="338"/>
      <c r="H70" s="338"/>
      <c r="I70" s="338"/>
      <c r="J70" s="322"/>
      <c r="K70" s="347"/>
      <c r="L70" s="368">
        <f>F70*H70*I70/1000</f>
        <v>0</v>
      </c>
    </row>
    <row r="71" spans="1:12" ht="13.5" customHeight="1">
      <c r="A71" s="361" t="s">
        <v>353</v>
      </c>
      <c r="B71" s="348" t="s">
        <v>65</v>
      </c>
      <c r="C71" s="330" t="s">
        <v>52</v>
      </c>
      <c r="D71" s="338" t="s">
        <v>67</v>
      </c>
      <c r="E71" s="322" t="s">
        <v>67</v>
      </c>
      <c r="F71" s="338" t="s">
        <v>67</v>
      </c>
      <c r="G71" s="322" t="s">
        <v>67</v>
      </c>
      <c r="H71" s="338" t="s">
        <v>67</v>
      </c>
      <c r="I71" s="322" t="s">
        <v>67</v>
      </c>
      <c r="J71" s="322"/>
      <c r="K71" s="342"/>
      <c r="L71" s="366"/>
    </row>
    <row r="72" spans="1:12" ht="13.5" customHeight="1">
      <c r="A72" s="361" t="s">
        <v>360</v>
      </c>
      <c r="B72" s="348" t="s">
        <v>444</v>
      </c>
      <c r="C72" s="330" t="s">
        <v>52</v>
      </c>
      <c r="D72" s="338" t="s">
        <v>67</v>
      </c>
      <c r="E72" s="322" t="s">
        <v>67</v>
      </c>
      <c r="F72" s="338" t="s">
        <v>67</v>
      </c>
      <c r="G72" s="322" t="s">
        <v>67</v>
      </c>
      <c r="H72" s="338" t="s">
        <v>67</v>
      </c>
      <c r="I72" s="322" t="s">
        <v>67</v>
      </c>
      <c r="J72" s="322"/>
      <c r="K72" s="342"/>
      <c r="L72" s="366"/>
    </row>
    <row r="73" spans="1:12" ht="15">
      <c r="A73" s="361" t="s">
        <v>362</v>
      </c>
      <c r="B73" s="329" t="s">
        <v>628</v>
      </c>
      <c r="C73" s="330" t="s">
        <v>52</v>
      </c>
      <c r="D73" s="338" t="s">
        <v>67</v>
      </c>
      <c r="E73" s="322" t="s">
        <v>67</v>
      </c>
      <c r="F73" s="338" t="s">
        <v>67</v>
      </c>
      <c r="G73" s="322" t="s">
        <v>67</v>
      </c>
      <c r="H73" s="338" t="s">
        <v>67</v>
      </c>
      <c r="I73" s="322" t="s">
        <v>67</v>
      </c>
      <c r="J73" s="466"/>
      <c r="K73" s="467"/>
      <c r="L73" s="366">
        <f>J73*K73/1000</f>
        <v>0</v>
      </c>
    </row>
    <row r="74" spans="1:12" ht="16.5" customHeight="1" thickBot="1">
      <c r="A74" s="371"/>
      <c r="B74" s="372" t="s">
        <v>66</v>
      </c>
      <c r="C74" s="357" t="s">
        <v>52</v>
      </c>
      <c r="D74" s="373"/>
      <c r="E74" s="374"/>
      <c r="F74" s="374"/>
      <c r="G74" s="375"/>
      <c r="H74" s="375"/>
      <c r="I74" s="375"/>
      <c r="J74" s="374"/>
      <c r="K74" s="376"/>
      <c r="L74" s="377">
        <f>L54+L71+L72+L73</f>
        <v>28619.07</v>
      </c>
    </row>
    <row r="75" spans="1:12" ht="6.75" customHeight="1">
      <c r="A75" s="350"/>
      <c r="B75" s="350"/>
      <c r="C75" s="350"/>
      <c r="D75" s="351"/>
      <c r="E75" s="352"/>
      <c r="F75" s="352"/>
      <c r="G75" s="343"/>
      <c r="H75" s="343"/>
      <c r="I75" s="343"/>
      <c r="J75" s="353"/>
      <c r="K75" s="350"/>
      <c r="L75" s="350"/>
    </row>
    <row r="76" spans="1:12" ht="15.75" customHeight="1">
      <c r="A76" s="350"/>
      <c r="B76" s="6" t="s">
        <v>72</v>
      </c>
      <c r="C76" s="350"/>
      <c r="D76" s="351"/>
      <c r="E76" s="352"/>
      <c r="F76" s="352"/>
      <c r="G76" s="343"/>
      <c r="H76" s="343"/>
      <c r="I76" s="343"/>
      <c r="J76" s="353"/>
      <c r="K76" s="350"/>
      <c r="L76" s="350"/>
    </row>
    <row r="77" spans="4:6" ht="12.75">
      <c r="D77" s="325"/>
      <c r="E77" s="324"/>
      <c r="F77" s="324"/>
    </row>
    <row r="78" spans="4:6" ht="12.75">
      <c r="D78" s="325"/>
      <c r="E78" s="324"/>
      <c r="F78" s="324"/>
    </row>
    <row r="79" spans="4:6" ht="12.75">
      <c r="D79" s="325"/>
      <c r="E79" s="324"/>
      <c r="F79" s="324"/>
    </row>
    <row r="80" spans="4:6" ht="12.75">
      <c r="D80" s="325"/>
      <c r="E80" s="324"/>
      <c r="F80" s="324"/>
    </row>
    <row r="81" spans="4:6" ht="12.75">
      <c r="D81" s="325"/>
      <c r="E81" s="324"/>
      <c r="F81" s="324"/>
    </row>
    <row r="82" spans="4:6" ht="12.75">
      <c r="D82" s="326"/>
      <c r="E82" s="326"/>
      <c r="F82" s="326"/>
    </row>
    <row r="83" spans="4:6" ht="12.75">
      <c r="D83" s="326"/>
      <c r="E83" s="326"/>
      <c r="F83" s="326"/>
    </row>
    <row r="84" spans="4:6" ht="12.75">
      <c r="D84" s="326"/>
      <c r="E84" s="326"/>
      <c r="F84" s="326"/>
    </row>
    <row r="85" spans="4:6" ht="12.75">
      <c r="D85" s="324"/>
      <c r="E85" s="324"/>
      <c r="F85" s="324"/>
    </row>
    <row r="86" spans="4:6" ht="12.75">
      <c r="D86" s="326"/>
      <c r="E86" s="326"/>
      <c r="F86" s="326"/>
    </row>
  </sheetData>
  <sheetProtection/>
  <mergeCells count="13">
    <mergeCell ref="C4:C5"/>
    <mergeCell ref="A7:L7"/>
    <mergeCell ref="A30:L30"/>
    <mergeCell ref="K1:L1"/>
    <mergeCell ref="A53:L53"/>
    <mergeCell ref="K4:K5"/>
    <mergeCell ref="L4:L5"/>
    <mergeCell ref="A4:A5"/>
    <mergeCell ref="D4:F4"/>
    <mergeCell ref="G4:H4"/>
    <mergeCell ref="I4:I5"/>
    <mergeCell ref="J4:J5"/>
    <mergeCell ref="B4:B5"/>
  </mergeCells>
  <dataValidations count="1">
    <dataValidation type="decimal" allowBlank="1" showInputMessage="1" showErrorMessage="1" sqref="L56:L57 L62:L63 L65:L66 L68:L69 L33:L34 L59:L60 K33:K46 L39:L40 L42:L43 L45:L46 L71:L73 L36:L37 K10:K23 L10:L14 L16:L17 L19:L20 L22:L23 L25:L27 L48:L50 K56:K69 K71:K72">
      <formula1>-999999999999999000000</formula1>
      <formula2>999999999999999000000</formula2>
    </dataValidation>
  </dataValidations>
  <printOptions/>
  <pageMargins left="0.62" right="0.28" top="0.15" bottom="0.24" header="0.18" footer="0.24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Галкин А. Г. (095) 220-63-76</dc:creator>
  <cp:keywords/>
  <dc:description/>
  <cp:lastModifiedBy>Plotnikova_II</cp:lastModifiedBy>
  <cp:lastPrinted>2013-04-26T08:10:07Z</cp:lastPrinted>
  <dcterms:created xsi:type="dcterms:W3CDTF">1999-10-30T08:57:42Z</dcterms:created>
  <dcterms:modified xsi:type="dcterms:W3CDTF">2013-05-06T11:01:24Z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